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reese\Box\111 Docs from Ofc PC\Finance 7110 (MBA Investments)\Fall 2024 - Evening\Midterm Exam\"/>
    </mc:Choice>
  </mc:AlternateContent>
  <xr:revisionPtr revIDLastSave="0" documentId="13_ncr:1_{E621C24B-E54E-44A2-9C20-15E4332EE65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solver_adj" localSheetId="0" hidden="1">Sheet1!$G$15</definedName>
    <definedName name="solver_adj" localSheetId="2" hidden="1">Sheet3!$B$1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1</definedName>
    <definedName name="solver_eng" localSheetId="0" hidden="1">1</definedName>
    <definedName name="solver_eng" localSheetId="2" hidden="1">1</definedName>
    <definedName name="solver_est" localSheetId="0" hidden="1">1</definedName>
    <definedName name="solver_est" localSheetId="2" hidden="1">1</definedName>
    <definedName name="solver_itr" localSheetId="0" hidden="1">100</definedName>
    <definedName name="solver_itr" localSheetId="2" hidden="1">2147483647</definedName>
    <definedName name="solver_lhs1" localSheetId="0" hidden="1">Sheet1!$B$6</definedName>
    <definedName name="solver_lhs2" localSheetId="0" hidden="1">Sheet1!$B$6</definedName>
    <definedName name="solver_lin" localSheetId="0" hidden="1">2</definedName>
    <definedName name="solver_mip" localSheetId="0" hidden="1">2147483647</definedName>
    <definedName name="solver_mip" localSheetId="2" hidden="1">2147483647</definedName>
    <definedName name="solver_mni" localSheetId="0" hidden="1">30</definedName>
    <definedName name="solver_mni" localSheetId="2" hidden="1">30</definedName>
    <definedName name="solver_mrt" localSheetId="0" hidden="1">0.075</definedName>
    <definedName name="solver_mrt" localSheetId="2" hidden="1">0.075</definedName>
    <definedName name="solver_msl" localSheetId="0" hidden="1">2</definedName>
    <definedName name="solver_msl" localSheetId="2" hidden="1">2</definedName>
    <definedName name="solver_neg" localSheetId="0" hidden="1">2</definedName>
    <definedName name="solver_neg" localSheetId="2" hidden="1">2</definedName>
    <definedName name="solver_nod" localSheetId="0" hidden="1">2147483647</definedName>
    <definedName name="solver_nod" localSheetId="2" hidden="1">2147483647</definedName>
    <definedName name="solver_num" localSheetId="0" hidden="1">0</definedName>
    <definedName name="solver_num" localSheetId="2" hidden="1">0</definedName>
    <definedName name="solver_nwt" localSheetId="0" hidden="1">1</definedName>
    <definedName name="solver_nwt" localSheetId="2" hidden="1">1</definedName>
    <definedName name="solver_opt" localSheetId="0" hidden="1">Sheet1!$I$13</definedName>
    <definedName name="solver_opt" localSheetId="2" hidden="1">Sheet3!$B$8</definedName>
    <definedName name="solver_pre" localSheetId="0" hidden="1">0.000001</definedName>
    <definedName name="solver_pre" localSheetId="2" hidden="1">0.000001</definedName>
    <definedName name="solver_rbv" localSheetId="0" hidden="1">1</definedName>
    <definedName name="solver_rbv" localSheetId="2" hidden="1">1</definedName>
    <definedName name="solver_rel1" localSheetId="0" hidden="1">1</definedName>
    <definedName name="solver_rel2" localSheetId="0" hidden="1">3</definedName>
    <definedName name="solver_rhs1" localSheetId="0" hidden="1">1</definedName>
    <definedName name="solver_rhs2" localSheetId="0" hidden="1">0</definedName>
    <definedName name="solver_rlx" localSheetId="0" hidden="1">1</definedName>
    <definedName name="solver_rlx" localSheetId="2" hidden="1">2</definedName>
    <definedName name="solver_rsd" localSheetId="0" hidden="1">0</definedName>
    <definedName name="solver_rsd" localSheetId="2" hidden="1">0</definedName>
    <definedName name="solver_scl" localSheetId="0" hidden="1">2</definedName>
    <definedName name="solver_scl" localSheetId="2" hidden="1">1</definedName>
    <definedName name="solver_sho" localSheetId="0" hidden="1">2</definedName>
    <definedName name="solver_sho" localSheetId="2" hidden="1">2</definedName>
    <definedName name="solver_ssz" localSheetId="0" hidden="1">100</definedName>
    <definedName name="solver_ssz" localSheetId="2" hidden="1">100</definedName>
    <definedName name="solver_tim" localSheetId="0" hidden="1">100</definedName>
    <definedName name="solver_tim" localSheetId="2" hidden="1">2147483647</definedName>
    <definedName name="solver_tol" localSheetId="0" hidden="1">0.05</definedName>
    <definedName name="solver_tol" localSheetId="2" hidden="1">0.01</definedName>
    <definedName name="solver_typ" localSheetId="0" hidden="1">2</definedName>
    <definedName name="solver_typ" localSheetId="2" hidden="1">2</definedName>
    <definedName name="solver_val" localSheetId="0" hidden="1">0</definedName>
    <definedName name="solver_val" localSheetId="2" hidden="1">0</definedName>
    <definedName name="solver_ver" localSheetId="0" hidden="1">3</definedName>
    <definedName name="solver_ver" localSheetId="2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7" i="3" s="1"/>
  <c r="B8" i="3" s="1"/>
  <c r="G14" i="1" l="1"/>
  <c r="H13" i="1"/>
  <c r="G13" i="1"/>
  <c r="H12" i="1"/>
  <c r="G12" i="1"/>
  <c r="G16" i="1" l="1"/>
  <c r="I12" i="1" s="1"/>
  <c r="I13" i="1" l="1"/>
  <c r="B23" i="1"/>
  <c r="B22" i="1"/>
  <c r="B21" i="1"/>
  <c r="H6" i="1"/>
  <c r="B16" i="1"/>
  <c r="H7" i="1" s="1"/>
  <c r="C6" i="1"/>
  <c r="H8" i="1" s="1"/>
  <c r="D12" i="1" l="1"/>
  <c r="B4" i="1" s="1"/>
  <c r="D4" i="1" s="1"/>
  <c r="D13" i="1"/>
  <c r="B5" i="1" s="1"/>
  <c r="D5" i="1" s="1"/>
  <c r="B8" i="1" l="1"/>
  <c r="B18" i="1"/>
</calcChain>
</file>

<file path=xl/sharedStrings.xml><?xml version="1.0" encoding="utf-8"?>
<sst xmlns="http://schemas.openxmlformats.org/spreadsheetml/2006/main" count="41" uniqueCount="29">
  <si>
    <t>Utility</t>
  </si>
  <si>
    <t>Rf</t>
  </si>
  <si>
    <t>Weight</t>
  </si>
  <si>
    <t>Portfolio</t>
  </si>
  <si>
    <t>Risk Aver</t>
  </si>
  <si>
    <t>E(R.)</t>
  </si>
  <si>
    <t>Stand. Dev.</t>
  </si>
  <si>
    <t>E.R.</t>
  </si>
  <si>
    <t>S.D.</t>
  </si>
  <si>
    <t>A</t>
  </si>
  <si>
    <t>B</t>
  </si>
  <si>
    <t>Sharpe</t>
  </si>
  <si>
    <t>MVE</t>
  </si>
  <si>
    <t>Wt. A</t>
  </si>
  <si>
    <t>Wt. B</t>
  </si>
  <si>
    <t>Corr.</t>
  </si>
  <si>
    <t>Problem 2</t>
  </si>
  <si>
    <t>$ in A</t>
  </si>
  <si>
    <t>$ in B</t>
  </si>
  <si>
    <t>$ in Rf</t>
  </si>
  <si>
    <t>Total $</t>
  </si>
  <si>
    <t>MVP</t>
  </si>
  <si>
    <t>Wx</t>
  </si>
  <si>
    <t>Wy</t>
  </si>
  <si>
    <t>S.D. X</t>
  </si>
  <si>
    <t>S.D. Y</t>
  </si>
  <si>
    <t>Correl</t>
  </si>
  <si>
    <t>S.D. Port</t>
  </si>
  <si>
    <t>Var 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</si>
</sst>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0000%"/>
    <numFmt numFmtId="165" formatCode="0.0000"/>
    <numFmt numFmtId="166" formatCode="0.0%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0" fontId="0" fillId="0" borderId="0" xfId="0" applyNumberFormat="1"/>
    <xf numFmtId="2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9" fontId="0" fillId="0" borderId="0" xfId="0" applyNumberFormat="1"/>
    <xf numFmtId="43" fontId="0" fillId="0" borderId="0" xfId="1" applyFont="1"/>
    <xf numFmtId="10" fontId="0" fillId="0" borderId="0" xfId="2" applyNumberFormat="1" applyFont="1"/>
    <xf numFmtId="6" fontId="0" fillId="0" borderId="0" xfId="0" applyNumberFormat="1"/>
    <xf numFmtId="8" fontId="0" fillId="0" borderId="0" xfId="0" applyNumberFormat="1"/>
    <xf numFmtId="164" fontId="0" fillId="0" borderId="0" xfId="0" applyNumberFormat="1"/>
    <xf numFmtId="0" fontId="1" fillId="0" borderId="0" xfId="0" applyFont="1"/>
    <xf numFmtId="165" fontId="0" fillId="0" borderId="0" xfId="0" applyNumberFormat="1"/>
    <xf numFmtId="166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="140" zoomScaleNormal="140" workbookViewId="0">
      <selection activeCell="L20" sqref="L20"/>
    </sheetView>
  </sheetViews>
  <sheetFormatPr defaultRowHeight="12.75" x14ac:dyDescent="0.2"/>
  <cols>
    <col min="1" max="1" width="11.140625" style="3" customWidth="1"/>
    <col min="2" max="2" width="11.140625" customWidth="1"/>
    <col min="5" max="5" width="11.5703125" customWidth="1"/>
    <col min="8" max="8" width="10.42578125" customWidth="1"/>
  </cols>
  <sheetData>
    <row r="1" spans="1:9" ht="24.75" customHeight="1" x14ac:dyDescent="0.3">
      <c r="A1" s="5" t="s">
        <v>16</v>
      </c>
    </row>
    <row r="3" spans="1:9" s="4" customFormat="1" x14ac:dyDescent="0.2">
      <c r="B3" s="4" t="s">
        <v>12</v>
      </c>
      <c r="C3" s="4" t="s">
        <v>1</v>
      </c>
      <c r="D3" s="4" t="s">
        <v>3</v>
      </c>
      <c r="F3" s="4" t="s">
        <v>4</v>
      </c>
    </row>
    <row r="4" spans="1:9" x14ac:dyDescent="0.2">
      <c r="A4" s="3" t="s">
        <v>5</v>
      </c>
      <c r="B4" s="1">
        <f>D12</f>
        <v>0.11008098197974092</v>
      </c>
      <c r="C4" s="1">
        <v>0.03</v>
      </c>
      <c r="D4" s="1">
        <f>B6*B4+C6*C4</f>
        <v>0.11490727968643044</v>
      </c>
      <c r="F4" s="2">
        <v>2</v>
      </c>
    </row>
    <row r="5" spans="1:9" x14ac:dyDescent="0.2">
      <c r="A5" s="3" t="s">
        <v>6</v>
      </c>
      <c r="B5" s="1">
        <f>D13</f>
        <v>0.19433092922347375</v>
      </c>
      <c r="C5" s="1">
        <v>0</v>
      </c>
      <c r="D5" s="1">
        <f>B6*B5</f>
        <v>0.20604281005789418</v>
      </c>
      <c r="G5" s="6" t="s">
        <v>20</v>
      </c>
      <c r="H5" s="10">
        <v>1000</v>
      </c>
    </row>
    <row r="6" spans="1:9" x14ac:dyDescent="0.2">
      <c r="A6" s="3" t="s">
        <v>2</v>
      </c>
      <c r="B6" s="1">
        <v>1.0602677138488448</v>
      </c>
      <c r="C6" s="1">
        <f>1-B6</f>
        <v>-6.0267713848844773E-2</v>
      </c>
      <c r="G6" s="6" t="s">
        <v>17</v>
      </c>
      <c r="H6" s="11">
        <f>H5*B6*B15</f>
        <v>703.98305661513484</v>
      </c>
    </row>
    <row r="7" spans="1:9" x14ac:dyDescent="0.2">
      <c r="G7" s="6" t="s">
        <v>18</v>
      </c>
      <c r="H7" s="11">
        <f>H5*B6*B16</f>
        <v>356.28465723370988</v>
      </c>
    </row>
    <row r="8" spans="1:9" x14ac:dyDescent="0.2">
      <c r="A8" s="3" t="s">
        <v>0</v>
      </c>
      <c r="B8" s="1">
        <f>D4-0.5*F4*D5^2</f>
        <v>7.2453640109876982E-2</v>
      </c>
      <c r="G8" s="6" t="s">
        <v>19</v>
      </c>
      <c r="H8" s="11">
        <f>H5*C6</f>
        <v>-60.267713848844771</v>
      </c>
    </row>
    <row r="11" spans="1:9" x14ac:dyDescent="0.2">
      <c r="B11" s="4" t="s">
        <v>9</v>
      </c>
      <c r="C11" s="4" t="s">
        <v>10</v>
      </c>
      <c r="D11" s="4" t="s">
        <v>12</v>
      </c>
      <c r="E11" s="13"/>
      <c r="F11" s="3"/>
      <c r="G11" s="4" t="s">
        <v>9</v>
      </c>
      <c r="H11" s="4" t="s">
        <v>10</v>
      </c>
      <c r="I11" s="4" t="s">
        <v>21</v>
      </c>
    </row>
    <row r="12" spans="1:9" x14ac:dyDescent="0.2">
      <c r="A12" s="3" t="s">
        <v>7</v>
      </c>
      <c r="B12" s="15">
        <v>0.1</v>
      </c>
      <c r="C12" s="15">
        <v>0.13</v>
      </c>
      <c r="D12" s="1">
        <f>B15*B12+B16*C12</f>
        <v>0.11008098197974092</v>
      </c>
      <c r="E12" s="1"/>
      <c r="F12" s="3" t="s">
        <v>7</v>
      </c>
      <c r="G12" s="15">
        <f>B12</f>
        <v>0.1</v>
      </c>
      <c r="H12" s="15">
        <f>C12</f>
        <v>0.13</v>
      </c>
      <c r="I12" s="1">
        <f>G15*G12+G16*H12</f>
        <v>0.10599999999997059</v>
      </c>
    </row>
    <row r="13" spans="1:9" x14ac:dyDescent="0.2">
      <c r="A13" s="3" t="s">
        <v>8</v>
      </c>
      <c r="B13" s="15">
        <v>0.2</v>
      </c>
      <c r="C13" s="15">
        <v>0.32</v>
      </c>
      <c r="D13" s="9">
        <f>SQRT(B15^2*B13^2+B16^2*C13^2+2*B15*B16*B14*B13*C13)</f>
        <v>0.19433092922347375</v>
      </c>
      <c r="F13" s="3" t="s">
        <v>8</v>
      </c>
      <c r="G13" s="15">
        <f>B13</f>
        <v>0.2</v>
      </c>
      <c r="H13" s="15">
        <f>C13</f>
        <v>0.32</v>
      </c>
      <c r="I13" s="9">
        <f>SQRT(G15^2*G13^2+G16^2*H13^2+2*G15*G16*G14*G13*H13)</f>
        <v>0.18931455305918773</v>
      </c>
    </row>
    <row r="14" spans="1:9" x14ac:dyDescent="0.2">
      <c r="A14" s="3" t="s">
        <v>15</v>
      </c>
      <c r="B14" s="8">
        <v>0.3</v>
      </c>
      <c r="C14" s="7"/>
      <c r="F14" s="3" t="s">
        <v>15</v>
      </c>
      <c r="G14" s="8">
        <f>B14</f>
        <v>0.3</v>
      </c>
      <c r="H14" s="7"/>
    </row>
    <row r="15" spans="1:9" x14ac:dyDescent="0.2">
      <c r="A15" s="3" t="s">
        <v>13</v>
      </c>
      <c r="B15" s="1">
        <v>0.66396726734196965</v>
      </c>
      <c r="C15" s="7"/>
      <c r="F15" s="3" t="s">
        <v>13</v>
      </c>
      <c r="G15" s="1">
        <v>0.80000000000098048</v>
      </c>
      <c r="H15" s="7"/>
    </row>
    <row r="16" spans="1:9" x14ac:dyDescent="0.2">
      <c r="A16" s="3" t="s">
        <v>14</v>
      </c>
      <c r="B16" s="1">
        <f>1-B15</f>
        <v>0.33603273265803035</v>
      </c>
      <c r="F16" s="3" t="s">
        <v>14</v>
      </c>
      <c r="G16" s="1">
        <f>1-G15</f>
        <v>0.19999999999901952</v>
      </c>
    </row>
    <row r="18" spans="1:2" x14ac:dyDescent="0.2">
      <c r="A18" s="3" t="s">
        <v>11</v>
      </c>
      <c r="B18">
        <f>(D12-C4)/D13</f>
        <v>0.41208562270419963</v>
      </c>
    </row>
    <row r="20" spans="1:2" x14ac:dyDescent="0.2">
      <c r="B20" s="3" t="s">
        <v>0</v>
      </c>
    </row>
    <row r="21" spans="1:2" x14ac:dyDescent="0.2">
      <c r="A21" s="3" t="s">
        <v>9</v>
      </c>
      <c r="B21" s="12">
        <f>B12-0.5*F4*B13^2</f>
        <v>0.06</v>
      </c>
    </row>
    <row r="22" spans="1:2" x14ac:dyDescent="0.2">
      <c r="A22" s="3" t="s">
        <v>10</v>
      </c>
      <c r="B22" s="12">
        <f>C12-0.5*F4*C13^2</f>
        <v>2.76E-2</v>
      </c>
    </row>
    <row r="23" spans="1:2" x14ac:dyDescent="0.2">
      <c r="A23" s="3" t="s">
        <v>1</v>
      </c>
      <c r="B23" s="1">
        <f>C4</f>
        <v>0.03</v>
      </c>
    </row>
  </sheetData>
  <phoneticPr fontId="2" type="noConversion"/>
  <printOptions gridLines="1"/>
  <pageMargins left="0.75" right="0.75" top="1" bottom="1" header="0.5" footer="0.5"/>
  <pageSetup orientation="portrait" horizontalDpi="300" verticalDpi="300" r:id="rId1"/>
  <headerFooter alignWithMargins="0"/>
  <ignoredErrors>
    <ignoredError sqref="D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zoomScale="240" zoomScaleNormal="240" workbookViewId="0">
      <selection activeCell="B1" sqref="B1"/>
    </sheetView>
  </sheetViews>
  <sheetFormatPr defaultRowHeight="12.75" x14ac:dyDescent="0.2"/>
  <sheetData>
    <row r="1" spans="1:2" x14ac:dyDescent="0.2">
      <c r="A1" s="13" t="s">
        <v>22</v>
      </c>
      <c r="B1" s="14">
        <v>0.61764664697584193</v>
      </c>
    </row>
    <row r="2" spans="1:2" x14ac:dyDescent="0.2">
      <c r="A2" s="13" t="s">
        <v>23</v>
      </c>
      <c r="B2">
        <f>1-B1</f>
        <v>0.38235335302415807</v>
      </c>
    </row>
    <row r="3" spans="1:2" x14ac:dyDescent="0.2">
      <c r="A3" s="13" t="s">
        <v>24</v>
      </c>
      <c r="B3" s="7">
        <v>0.13</v>
      </c>
    </row>
    <row r="4" spans="1:2" x14ac:dyDescent="0.2">
      <c r="A4" s="13" t="s">
        <v>25</v>
      </c>
      <c r="B4" s="7">
        <v>0.21</v>
      </c>
    </row>
    <row r="5" spans="1:2" x14ac:dyDescent="0.2">
      <c r="A5" s="13" t="s">
        <v>26</v>
      </c>
      <c r="B5">
        <v>-1</v>
      </c>
    </row>
    <row r="7" spans="1:2" x14ac:dyDescent="0.2">
      <c r="A7" s="13" t="s">
        <v>28</v>
      </c>
      <c r="B7">
        <f>B1^2*B3^2+B2^2*B4^2+2*B1*B2*B3*B4*B5</f>
        <v>1.9605844725489874E-14</v>
      </c>
    </row>
    <row r="8" spans="1:2" x14ac:dyDescent="0.2">
      <c r="A8" s="13" t="s">
        <v>27</v>
      </c>
      <c r="B8" s="9">
        <f>SQRT(B7)</f>
        <v>1.4002087246367904E-7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Freeman School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Reese - Freeman School of Business</dc:creator>
  <cp:lastModifiedBy>Reese, William A</cp:lastModifiedBy>
  <cp:lastPrinted>2011-10-04T18:15:45Z</cp:lastPrinted>
  <dcterms:created xsi:type="dcterms:W3CDTF">2006-02-13T20:34:12Z</dcterms:created>
  <dcterms:modified xsi:type="dcterms:W3CDTF">2024-09-23T18:44:25Z</dcterms:modified>
</cp:coreProperties>
</file>