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Midterm Exam\"/>
    </mc:Choice>
  </mc:AlternateContent>
  <xr:revisionPtr revIDLastSave="0" documentId="13_ncr:1_{E7C630B8-029E-40FA-9347-43AE48B2485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CL Regression" sheetId="12" r:id="rId1"/>
    <sheet name="DPZ Regression" sheetId="13" r:id="rId2"/>
    <sheet name="Data" sheetId="1" r:id="rId3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Data!$F$3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M2" i="1" a="1"/>
  <c r="C2" i="1" a="1"/>
  <c r="D28" i="1" l="1"/>
  <c r="D29" i="1"/>
  <c r="D30" i="1"/>
  <c r="D31" i="1"/>
  <c r="D32" i="1"/>
  <c r="D41" i="1"/>
  <c r="D50" i="1"/>
  <c r="D11" i="1"/>
  <c r="D5" i="1"/>
  <c r="D26" i="1"/>
  <c r="D12" i="1"/>
  <c r="D25" i="1"/>
  <c r="D21" i="1"/>
  <c r="D33" i="1"/>
  <c r="D36" i="1"/>
  <c r="D37" i="1"/>
  <c r="D38" i="1"/>
  <c r="D39" i="1"/>
  <c r="D40" i="1"/>
  <c r="D49" i="1"/>
  <c r="D58" i="1"/>
  <c r="D35" i="1"/>
  <c r="D6" i="1"/>
  <c r="D43" i="1"/>
  <c r="D13" i="1"/>
  <c r="D34" i="1"/>
  <c r="D24" i="1"/>
  <c r="D44" i="1"/>
  <c r="D45" i="1"/>
  <c r="D46" i="1"/>
  <c r="D47" i="1"/>
  <c r="D48" i="1"/>
  <c r="D57" i="1"/>
  <c r="D19" i="1"/>
  <c r="D7" i="1"/>
  <c r="D16" i="1"/>
  <c r="D23" i="1"/>
  <c r="D52" i="1"/>
  <c r="D53" i="1"/>
  <c r="D54" i="1"/>
  <c r="D55" i="1"/>
  <c r="D56" i="1"/>
  <c r="D10" i="1"/>
  <c r="D27" i="1"/>
  <c r="D8" i="1"/>
  <c r="D15" i="1"/>
  <c r="D51" i="1"/>
  <c r="D22" i="1"/>
  <c r="D59" i="1"/>
  <c r="C2" i="1"/>
  <c r="D60" i="1"/>
  <c r="D61" i="1"/>
  <c r="D62" i="1"/>
  <c r="F62" i="1" s="1"/>
  <c r="D3" i="1"/>
  <c r="F3" i="1" s="1"/>
  <c r="D9" i="1"/>
  <c r="D18" i="1"/>
  <c r="D4" i="1"/>
  <c r="D17" i="1"/>
  <c r="D14" i="1"/>
  <c r="D20" i="1"/>
  <c r="D42" i="1"/>
  <c r="M2" i="1"/>
  <c r="N3" i="1" s="1"/>
  <c r="N60" i="1"/>
  <c r="N61" i="1"/>
  <c r="N7" i="1"/>
  <c r="N8" i="1"/>
  <c r="N18" i="1"/>
  <c r="N27" i="1"/>
  <c r="N59" i="1"/>
  <c r="N47" i="1"/>
  <c r="N49" i="1"/>
  <c r="N40" i="1"/>
  <c r="N6" i="1"/>
  <c r="N5" i="1"/>
  <c r="N4" i="1"/>
  <c r="N15" i="1"/>
  <c r="N9" i="1"/>
  <c r="N26" i="1"/>
  <c r="N35" i="1"/>
  <c r="N54" i="1"/>
  <c r="N41" i="1"/>
  <c r="N24" i="1"/>
  <c r="N48" i="1"/>
  <c r="N10" i="1"/>
  <c r="N12" i="1"/>
  <c r="N13" i="1"/>
  <c r="N14" i="1"/>
  <c r="N23" i="1"/>
  <c r="N17" i="1"/>
  <c r="N34" i="1"/>
  <c r="N43" i="1"/>
  <c r="N62" i="1"/>
  <c r="O62" i="1" s="1"/>
  <c r="N46" i="1"/>
  <c r="N58" i="1"/>
  <c r="N44" i="1"/>
  <c r="N56" i="1"/>
  <c r="N53" i="1"/>
  <c r="N19" i="1"/>
  <c r="N20" i="1"/>
  <c r="N21" i="1"/>
  <c r="N22" i="1"/>
  <c r="N31" i="1"/>
  <c r="N25" i="1"/>
  <c r="N42" i="1"/>
  <c r="N51" i="1"/>
  <c r="N16" i="1"/>
  <c r="N36" i="1"/>
  <c r="N32" i="1"/>
  <c r="N45" i="1"/>
  <c r="N11" i="1"/>
  <c r="N57" i="1"/>
  <c r="N28" i="1"/>
  <c r="N29" i="1"/>
  <c r="N30" i="1"/>
  <c r="N39" i="1"/>
  <c r="N33" i="1"/>
  <c r="N50" i="1"/>
  <c r="N38" i="1"/>
  <c r="N37" i="1"/>
  <c r="N55" i="1"/>
  <c r="N52" i="1"/>
  <c r="B20" i="12"/>
  <c r="B19" i="12"/>
  <c r="B22" i="12" l="1"/>
  <c r="B21" i="12"/>
  <c r="O61" i="1" l="1"/>
  <c r="C25" i="13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9" i="1"/>
  <c r="F21" i="1"/>
  <c r="F22" i="1"/>
  <c r="F23" i="1"/>
  <c r="F24" i="1"/>
  <c r="F25" i="1"/>
  <c r="F26" i="1"/>
  <c r="F27" i="1"/>
  <c r="F28" i="1"/>
  <c r="F29" i="1"/>
  <c r="F30" i="1"/>
  <c r="F32" i="1"/>
  <c r="F33" i="1"/>
  <c r="F35" i="1"/>
  <c r="F36" i="1"/>
  <c r="F38" i="1"/>
  <c r="F39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F37" i="1"/>
  <c r="F18" i="1"/>
  <c r="F20" i="1"/>
  <c r="F34" i="1"/>
  <c r="F40" i="1"/>
  <c r="F44" i="1"/>
  <c r="F31" i="1"/>
  <c r="F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</futureMetadata>
  <cellMetadata count="1">
    <bk>
      <rc t="1" v="0"/>
    </bk>
  </cellMetadata>
  <valueMetadata count="121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</valueMetadata>
</metadata>
</file>

<file path=xl/sharedStrings.xml><?xml version="1.0" encoding="utf-8"?>
<sst xmlns="http://schemas.openxmlformats.org/spreadsheetml/2006/main" count="79" uniqueCount="47">
  <si>
    <t>Date</t>
  </si>
  <si>
    <t>S&amp;P Ret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</si>
  <si>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</si>
  <si>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</si>
  <si>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</si>
  <si>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</si>
  <si>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</si>
  <si>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</si>
  <si>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</si>
  <si>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</si>
  <si>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</si>
  <si>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</si>
  <si>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</si>
  <si>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</si>
  <si>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</si>
  <si>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</si>
  <si>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</si>
  <si>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</si>
  <si>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</si>
  <si>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</si>
  <si>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</si>
  <si>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</si>
  <si>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</si>
  <si>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</si>
  <si>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</si>
  <si>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</si>
  <si>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Rm-Rf</t>
  </si>
  <si>
    <t>SMB</t>
  </si>
  <si>
    <t>HML</t>
  </si>
  <si>
    <t>Rf</t>
  </si>
  <si>
    <t>SP Ex Ret</t>
  </si>
  <si>
    <t>plus 1 s.e.</t>
  </si>
  <si>
    <t>minus 1 s.e.</t>
  </si>
  <si>
    <t>Problem 3</t>
  </si>
  <si>
    <t>Problem 4</t>
  </si>
  <si>
    <t>Diff from 1.0 t-stat</t>
  </si>
  <si>
    <t>M. L. Beta</t>
  </si>
  <si>
    <t>X Variable 1</t>
  </si>
  <si>
    <t>X Variable 2</t>
  </si>
  <si>
    <t>X Variable 3</t>
  </si>
  <si>
    <t>RCL</t>
  </si>
  <si>
    <t>RCL Ret</t>
  </si>
  <si>
    <t>RCL Ex Ret</t>
  </si>
  <si>
    <t>DPZ</t>
  </si>
  <si>
    <t>DPZ Ret</t>
  </si>
  <si>
    <t>DPZ Ex Ret</t>
  </si>
  <si>
    <t>E(Ret) DPZ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</si>
</sst>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1" fillId="32" borderId="9" applyNumberFormat="0" applyFont="0" applyAlignment="0" applyProtection="0"/>
    <xf numFmtId="0" fontId="17" fillId="27" borderId="10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center"/>
    </xf>
    <xf numFmtId="9" fontId="0" fillId="0" borderId="0" xfId="0" applyNumberFormat="1"/>
    <xf numFmtId="164" fontId="0" fillId="0" borderId="0" xfId="0" applyNumberFormat="1"/>
    <xf numFmtId="0" fontId="22" fillId="0" borderId="0" xfId="0" applyFont="1"/>
    <xf numFmtId="10" fontId="4" fillId="0" borderId="0" xfId="39" applyNumberFormat="1" applyFont="1"/>
    <xf numFmtId="17" fontId="0" fillId="0" borderId="0" xfId="0" applyNumberFormat="1"/>
    <xf numFmtId="0" fontId="0" fillId="0" borderId="1" xfId="0" applyBorder="1"/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Continuous"/>
    </xf>
    <xf numFmtId="43" fontId="0" fillId="0" borderId="0" xfId="43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ichStyles" Target="richData/richStyles.xml"/><Relationship Id="rId5" Type="http://schemas.openxmlformats.org/officeDocument/2006/relationships/styles" Target="styles.xml"/><Relationship Id="rId15" Type="http://schemas.openxmlformats.org/officeDocument/2006/relationships/calcChain" Target="calcChain.xml"/><Relationship Id="rId10" Type="http://schemas.microsoft.com/office/2017/06/relationships/rdArray" Target="richData/rdarray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" c="61">
    <v t="i">0</v>
    <v t="i">30</v>
    <v t="i">61</v>
    <v t="i">92</v>
    <v t="i">122</v>
    <v t="i">153</v>
    <v t="i">183</v>
    <v t="i">214</v>
    <v t="i">245</v>
    <v t="i">274</v>
    <v t="i">305</v>
    <v t="i">335</v>
    <v t="i">366</v>
    <v t="i">396</v>
    <v t="i">427</v>
    <v t="i">458</v>
    <v t="i">488</v>
    <v t="i">519</v>
    <v t="i">549</v>
    <v t="i">580</v>
    <v t="i">611</v>
    <v t="i">639</v>
    <v t="i">670</v>
    <v t="i">700</v>
    <v t="i">731</v>
    <v t="i">761</v>
    <v t="i">792</v>
    <v t="i">823</v>
    <v t="i">853</v>
    <v t="i">884</v>
    <v t="i">914</v>
    <v t="i">945</v>
    <v t="i">976</v>
    <v t="i">1004</v>
    <v t="i">1035</v>
    <v t="i">1065</v>
    <v t="i">1096</v>
    <v t="i">1126</v>
    <v t="i">1157</v>
    <v t="i">1188</v>
    <v t="i">1218</v>
    <v t="i">1249</v>
    <v t="i">1279</v>
    <v t="i">1310</v>
    <v t="i">1341</v>
    <v t="i">1369</v>
    <v t="i">1400</v>
    <v t="i">1430</v>
    <v t="i">1461</v>
    <v t="i">1491</v>
    <v t="i">1522</v>
    <v t="i">1553</v>
    <v t="i">1583</v>
    <v t="i">1614</v>
    <v t="i">1644</v>
    <v t="i">1675</v>
    <v t="i">1706</v>
    <v t="i">1735</v>
    <v t="i">1766</v>
    <v t="i">1796</v>
    <v t="i">1827</v>
  </a>
  <a r="1" c="61">
    <v>121.21</v>
    <v>116.34</v>
    <v>104.28</v>
    <v>108.33</v>
    <v>108.83</v>
    <v>120.02</v>
    <v>133.51</v>
    <v>117.08</v>
    <v>80.41</v>
    <v>32.17</v>
    <v>46.77</v>
    <v>51.87</v>
    <v>50.3</v>
    <v>48.71</v>
    <v>68.84</v>
    <v>64.73</v>
    <v>56.42</v>
    <v>78.81</v>
    <v>74.69</v>
    <v>65</v>
    <v>93.27</v>
    <v>85.61</v>
    <v>86.95</v>
    <v>93.27</v>
    <v>85.28</v>
    <v>76.87</v>
    <v>82.73</v>
    <v>88.95</v>
    <v>84.43</v>
    <v>69.819999999999993</v>
    <v>76.900000000000006</v>
    <v>77.81</v>
    <v>80.72</v>
    <v>83.78</v>
    <v>77.73</v>
    <v>58.07</v>
    <v>34.909999999999997</v>
    <v>38.71</v>
    <v>40.85</v>
    <v>37.9</v>
    <v>53.38</v>
    <v>59.93</v>
    <v>49.43</v>
    <v>64.94</v>
    <v>70.64</v>
    <v>65.3</v>
    <v>65.430000000000007</v>
    <v>80.97</v>
    <v>103.74</v>
    <v>109.11</v>
    <v>98.94</v>
    <v>92.14</v>
    <v>84.73</v>
    <v>107.46</v>
    <v>129.49</v>
    <v>127.5</v>
    <v>123.35</v>
    <v>139.01</v>
    <v>139.63</v>
    <v>147.68</v>
    <v>159.43</v>
  </a>
  <a r="1" c="61">
    <v>278.27999999999997</v>
    <v>244.53</v>
    <v>226.84</v>
    <v>244.59</v>
    <v>271.62</v>
    <v>294.3</v>
    <v>293.77999999999997</v>
    <v>281.75</v>
    <v>339.46</v>
    <v>324.07</v>
    <v>361.93</v>
    <v>385.84</v>
    <v>369.44</v>
    <v>386.61</v>
    <v>408.96</v>
    <v>425.28</v>
    <v>378.32</v>
    <v>392.57</v>
    <v>383.46</v>
    <v>370.76</v>
    <v>346.51</v>
    <v>367.79</v>
    <v>422.34</v>
    <v>426.87</v>
    <v>466.49</v>
    <v>525.49</v>
    <v>516.89</v>
    <v>476.96</v>
    <v>488.97</v>
    <v>524.14</v>
    <v>564.33000000000004</v>
    <v>454.65</v>
    <v>432.21</v>
    <v>407.01</v>
    <v>338</v>
    <v>363.17</v>
    <v>389.71</v>
    <v>392.11</v>
    <v>371.86</v>
    <v>310.2</v>
    <v>332.24</v>
    <v>388.73</v>
    <v>346.4</v>
    <v>353</v>
    <v>294.01</v>
    <v>329.87</v>
    <v>317.47000000000003</v>
    <v>289.85000000000002</v>
    <v>336.99</v>
    <v>396.74</v>
    <v>387.4</v>
    <v>378.79</v>
    <v>338.99</v>
    <v>392.89</v>
    <v>412.23</v>
    <v>426.22</v>
    <v>448.35</v>
    <v>496.88</v>
    <v>529.27</v>
    <v>508.58</v>
    <v>516.33000000000004</v>
  </a>
</arrayData>
</file>

<file path=xl/richData/rdrichvalue.xml><?xml version="1.0" encoding="utf-8"?>
<rvData xmlns="http://schemas.microsoft.com/office/spreadsheetml/2017/richdata" count="123">
  <rv s="0">
    <fb>121.21</fb>
    <v>0</v>
  </rv>
  <rv s="0">
    <fb>278.27999999999997</fb>
    <v>0</v>
  </rv>
  <rv s="0">
    <fb>116.34</fb>
    <v>0</v>
  </rv>
  <rv s="0">
    <fb>244.53</fb>
    <v>0</v>
  </rv>
  <rv s="0">
    <fb>104.28</fb>
    <v>0</v>
  </rv>
  <rv s="0">
    <fb>226.84</fb>
    <v>0</v>
  </rv>
  <rv s="0">
    <fb>108.33</fb>
    <v>0</v>
  </rv>
  <rv s="0">
    <fb>244.59</fb>
    <v>0</v>
  </rv>
  <rv s="0">
    <fb>108.83</fb>
    <v>0</v>
  </rv>
  <rv s="0">
    <fb>271.62</fb>
    <v>0</v>
  </rv>
  <rv s="0">
    <fb>120.02</fb>
    <v>0</v>
  </rv>
  <rv s="0">
    <fb>294.3</fb>
    <v>0</v>
  </rv>
  <rv s="0">
    <fb>133.51</fb>
    <v>0</v>
  </rv>
  <rv s="0">
    <fb>293.77999999999997</fb>
    <v>0</v>
  </rv>
  <rv s="0">
    <fb>117.08</fb>
    <v>0</v>
  </rv>
  <rv s="0">
    <fb>281.75</fb>
    <v>0</v>
  </rv>
  <rv s="0">
    <fb>80.41</fb>
    <v>0</v>
  </rv>
  <rv s="0">
    <fb>339.46</fb>
    <v>0</v>
  </rv>
  <rv s="0">
    <fb>32.17</fb>
    <v>0</v>
  </rv>
  <rv s="0">
    <fb>324.07</fb>
    <v>0</v>
  </rv>
  <rv s="0">
    <fb>46.77</fb>
    <v>0</v>
  </rv>
  <rv s="0">
    <fb>361.93</fb>
    <v>0</v>
  </rv>
  <rv s="0">
    <fb>51.87</fb>
    <v>0</v>
  </rv>
  <rv s="0">
    <fb>385.84</fb>
    <v>0</v>
  </rv>
  <rv s="0">
    <fb>50.3</fb>
    <v>0</v>
  </rv>
  <rv s="0">
    <fb>369.44</fb>
    <v>0</v>
  </rv>
  <rv s="0">
    <fb>48.71</fb>
    <v>0</v>
  </rv>
  <rv s="0">
    <fb>386.61</fb>
    <v>0</v>
  </rv>
  <rv s="0">
    <fb>68.84</fb>
    <v>0</v>
  </rv>
  <rv s="0">
    <fb>408.96</fb>
    <v>0</v>
  </rv>
  <rv s="0">
    <fb>64.73</fb>
    <v>0</v>
  </rv>
  <rv s="0">
    <fb>425.28</fb>
    <v>0</v>
  </rv>
  <rv s="0">
    <fb>56.42</fb>
    <v>0</v>
  </rv>
  <rv s="0">
    <fb>378.32</fb>
    <v>0</v>
  </rv>
  <rv s="0">
    <fb>78.81</fb>
    <v>0</v>
  </rv>
  <rv s="0">
    <fb>392.57</fb>
    <v>0</v>
  </rv>
  <rv s="0">
    <fb>74.69</fb>
    <v>0</v>
  </rv>
  <rv s="0">
    <fb>383.46</fb>
    <v>0</v>
  </rv>
  <rv s="0">
    <fb>65</fb>
    <v>0</v>
  </rv>
  <rv s="0">
    <fb>370.76</fb>
    <v>0</v>
  </rv>
  <rv s="0">
    <fb>93.27</fb>
    <v>0</v>
  </rv>
  <rv s="0">
    <fb>346.51</fb>
    <v>0</v>
  </rv>
  <rv s="0">
    <fb>85.61</fb>
    <v>0</v>
  </rv>
  <rv s="0">
    <fb>367.79</fb>
    <v>0</v>
  </rv>
  <rv s="0">
    <fb>86.95</fb>
    <v>0</v>
  </rv>
  <rv s="0">
    <fb>422.34</fb>
    <v>0</v>
  </rv>
  <rv s="0">
    <fb>426.87</fb>
    <v>0</v>
  </rv>
  <rv s="0">
    <fb>85.28</fb>
    <v>0</v>
  </rv>
  <rv s="0">
    <fb>466.49</fb>
    <v>0</v>
  </rv>
  <rv s="0">
    <fb>76.87</fb>
    <v>0</v>
  </rv>
  <rv s="0">
    <fb>525.49</fb>
    <v>0</v>
  </rv>
  <rv s="0">
    <fb>82.73</fb>
    <v>0</v>
  </rv>
  <rv s="0">
    <fb>516.89</fb>
    <v>0</v>
  </rv>
  <rv s="0">
    <fb>88.95</fb>
    <v>0</v>
  </rv>
  <rv s="0">
    <fb>476.96</fb>
    <v>0</v>
  </rv>
  <rv s="0">
    <fb>84.43</fb>
    <v>0</v>
  </rv>
  <rv s="0">
    <fb>488.97</fb>
    <v>0</v>
  </rv>
  <rv s="0">
    <fb>69.819999999999993</fb>
    <v>0</v>
  </rv>
  <rv s="0">
    <fb>524.14</fb>
    <v>0</v>
  </rv>
  <rv s="0">
    <fb>76.900000000000006</fb>
    <v>0</v>
  </rv>
  <rv s="0">
    <fb>564.33000000000004</fb>
    <v>0</v>
  </rv>
  <rv s="0">
    <fb>77.81</fb>
    <v>0</v>
  </rv>
  <rv s="0">
    <fb>454.65</fb>
    <v>0</v>
  </rv>
  <rv s="0">
    <fb>80.72</fb>
    <v>0</v>
  </rv>
  <rv s="0">
    <fb>432.21</fb>
    <v>0</v>
  </rv>
  <rv s="0">
    <fb>83.78</fb>
    <v>0</v>
  </rv>
  <rv s="0">
    <fb>407.01</fb>
    <v>0</v>
  </rv>
  <rv s="0">
    <fb>77.73</fb>
    <v>0</v>
  </rv>
  <rv s="0">
    <fb>338</fb>
    <v>0</v>
  </rv>
  <rv s="0">
    <fb>58.07</fb>
    <v>0</v>
  </rv>
  <rv s="0">
    <fb>363.17</fb>
    <v>0</v>
  </rv>
  <rv s="0">
    <fb>34.909999999999997</fb>
    <v>0</v>
  </rv>
  <rv s="0">
    <fb>389.71</fb>
    <v>0</v>
  </rv>
  <rv s="0">
    <fb>38.71</fb>
    <v>0</v>
  </rv>
  <rv s="0">
    <fb>392.11</fb>
    <v>0</v>
  </rv>
  <rv s="0">
    <fb>40.85</fb>
    <v>0</v>
  </rv>
  <rv s="0">
    <fb>371.86</fb>
    <v>0</v>
  </rv>
  <rv s="0">
    <fb>37.9</fb>
    <v>0</v>
  </rv>
  <rv s="0">
    <fb>310.2</fb>
    <v>0</v>
  </rv>
  <rv s="0">
    <fb>53.38</fb>
    <v>0</v>
  </rv>
  <rv s="0">
    <fb>332.24</fb>
    <v>0</v>
  </rv>
  <rv s="0">
    <fb>59.93</fb>
    <v>0</v>
  </rv>
  <rv s="0">
    <fb>388.73</fb>
    <v>0</v>
  </rv>
  <rv s="0">
    <fb>49.43</fb>
    <v>0</v>
  </rv>
  <rv s="0">
    <fb>346.4</fb>
    <v>0</v>
  </rv>
  <rv s="0">
    <fb>64.94</fb>
    <v>0</v>
  </rv>
  <rv s="0">
    <fb>353</fb>
    <v>0</v>
  </rv>
  <rv s="0">
    <fb>70.64</fb>
    <v>0</v>
  </rv>
  <rv s="0">
    <fb>294.01</fb>
    <v>0</v>
  </rv>
  <rv s="0">
    <fb>65.3</fb>
    <v>0</v>
  </rv>
  <rv s="0">
    <fb>329.87</fb>
    <v>0</v>
  </rv>
  <rv s="0">
    <fb>65.430000000000007</fb>
    <v>0</v>
  </rv>
  <rv s="0">
    <fb>317.47000000000003</fb>
    <v>0</v>
  </rv>
  <rv s="0">
    <fb>80.97</fb>
    <v>0</v>
  </rv>
  <rv s="0">
    <fb>289.85000000000002</fb>
    <v>0</v>
  </rv>
  <rv s="0">
    <fb>103.74</fb>
    <v>0</v>
  </rv>
  <rv s="0">
    <fb>336.99</fb>
    <v>0</v>
  </rv>
  <rv s="0">
    <fb>109.11</fb>
    <v>0</v>
  </rv>
  <rv s="0">
    <fb>396.74</fb>
    <v>0</v>
  </rv>
  <rv s="0">
    <fb>98.94</fb>
    <v>0</v>
  </rv>
  <rv s="0">
    <fb>387.4</fb>
    <v>0</v>
  </rv>
  <rv s="0">
    <fb>92.14</fb>
    <v>0</v>
  </rv>
  <rv s="0">
    <fb>378.79</fb>
    <v>0</v>
  </rv>
  <rv s="0">
    <fb>84.73</fb>
    <v>0</v>
  </rv>
  <rv s="0">
    <fb>338.99</fb>
    <v>0</v>
  </rv>
  <rv s="0">
    <fb>107.46</fb>
    <v>0</v>
  </rv>
  <rv s="0">
    <fb>392.89</fb>
    <v>0</v>
  </rv>
  <rv s="0">
    <fb>129.49</fb>
    <v>0</v>
  </rv>
  <rv s="0">
    <fb>412.23</fb>
    <v>0</v>
  </rv>
  <rv s="0">
    <fb>127.5</fb>
    <v>0</v>
  </rv>
  <rv s="0">
    <fb>426.22</fb>
    <v>0</v>
  </rv>
  <rv s="0">
    <fb>123.35</fb>
    <v>0</v>
  </rv>
  <rv s="0">
    <fb>448.35</fb>
    <v>0</v>
  </rv>
  <rv s="0">
    <fb>139.01</fb>
    <v>0</v>
  </rv>
  <rv s="0">
    <fb>496.88</fb>
    <v>0</v>
  </rv>
  <rv s="0">
    <fb>139.63</fb>
    <v>0</v>
  </rv>
  <rv s="0">
    <fb>529.27</fb>
    <v>0</v>
  </rv>
  <rv s="0">
    <fb>147.68</fb>
    <v>0</v>
  </rv>
  <rv s="0">
    <fb>508.58</fb>
    <v>0</v>
  </rv>
  <rv s="0">
    <fb>159.43</fb>
    <v>0</v>
  </rv>
  <rv s="0">
    <fb>516.33000000000004</fb>
    <v>0</v>
  </rv>
  <rv s="1">
    <v>1</v>
    <v>RCL</v>
    <v>Monthly</v>
    <v>43617</v>
    <v>45473</v>
    <v>0</v>
    <v>1</v>
    <v>638551296000000000,638639393585311408,0</v>
    <v>0</v>
    <v>a21rw7</v>
    <v>XNYS:RCL</v>
    <v>1</v>
  </rv>
  <rv s="1">
    <v>1</v>
    <v>DPZ</v>
    <v>Monthly</v>
    <v>43617</v>
    <v>45473</v>
    <v>0</v>
    <v>1</v>
    <v>638551296000000000,638639393585277397,0</v>
    <v>0</v>
    <v>a1r9lh</v>
    <v>XNYS:DPZ</v>
    <v>2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zoomScale="120" zoomScaleNormal="120" workbookViewId="0">
      <selection activeCell="F22" sqref="F22"/>
    </sheetView>
  </sheetViews>
  <sheetFormatPr defaultRowHeight="15" x14ac:dyDescent="0.25"/>
  <cols>
    <col min="1" max="1" width="18" bestFit="1" customWidth="1"/>
    <col min="2" max="2" width="12.140625" bestFit="1" customWidth="1"/>
    <col min="3" max="3" width="14.7109375" bestFit="1" customWidth="1"/>
    <col min="4" max="4" width="12.140625" bestFit="1" customWidth="1"/>
    <col min="5" max="6" width="14.7109375" bestFit="1" customWidth="1"/>
    <col min="7" max="7" width="12.140625" bestFit="1" customWidth="1"/>
    <col min="8" max="8" width="12.85546875" bestFit="1" customWidth="1"/>
    <col min="9" max="9" width="12.7109375" bestFit="1" customWidth="1"/>
  </cols>
  <sheetData>
    <row r="1" spans="1:9" ht="23.25" x14ac:dyDescent="0.35">
      <c r="A1" t="s">
        <v>2</v>
      </c>
      <c r="D1" s="6" t="s">
        <v>33</v>
      </c>
    </row>
    <row r="2" spans="1:9" ht="15.75" thickBot="1" x14ac:dyDescent="0.3"/>
    <row r="3" spans="1:9" x14ac:dyDescent="0.25">
      <c r="A3" s="11" t="s">
        <v>3</v>
      </c>
      <c r="B3" s="11"/>
    </row>
    <row r="4" spans="1:9" x14ac:dyDescent="0.25">
      <c r="A4" t="s">
        <v>4</v>
      </c>
      <c r="B4">
        <v>0.70627384498537149</v>
      </c>
    </row>
    <row r="5" spans="1:9" x14ac:dyDescent="0.25">
      <c r="A5" t="s">
        <v>5</v>
      </c>
      <c r="B5">
        <v>0.49882274411042049</v>
      </c>
    </row>
    <row r="6" spans="1:9" x14ac:dyDescent="0.25">
      <c r="A6" t="s">
        <v>6</v>
      </c>
      <c r="B6">
        <v>0.49018175693991045</v>
      </c>
    </row>
    <row r="7" spans="1:9" x14ac:dyDescent="0.25">
      <c r="A7" t="s">
        <v>7</v>
      </c>
      <c r="B7">
        <v>0.14847437721242029</v>
      </c>
    </row>
    <row r="8" spans="1:9" ht="15.75" thickBot="1" x14ac:dyDescent="0.3">
      <c r="A8" s="9" t="s">
        <v>8</v>
      </c>
      <c r="B8" s="9">
        <v>60</v>
      </c>
    </row>
    <row r="10" spans="1:9" ht="15.75" thickBot="1" x14ac:dyDescent="0.3">
      <c r="A10" t="s">
        <v>9</v>
      </c>
    </row>
    <row r="11" spans="1:9" x14ac:dyDescent="0.25">
      <c r="A11" s="10"/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</row>
    <row r="12" spans="1:9" x14ac:dyDescent="0.25">
      <c r="A12" t="s">
        <v>10</v>
      </c>
      <c r="B12">
        <v>1</v>
      </c>
      <c r="C12">
        <v>1.2725823964595346</v>
      </c>
      <c r="D12">
        <v>1.2725823964595346</v>
      </c>
      <c r="E12">
        <v>57.727518195236478</v>
      </c>
      <c r="F12">
        <v>2.8982125615324704E-10</v>
      </c>
    </row>
    <row r="13" spans="1:9" x14ac:dyDescent="0.25">
      <c r="A13" t="s">
        <v>11</v>
      </c>
      <c r="B13">
        <v>58</v>
      </c>
      <c r="C13">
        <v>1.2785891599397321</v>
      </c>
      <c r="D13">
        <v>2.2044640688616071E-2</v>
      </c>
    </row>
    <row r="14" spans="1:9" ht="15.75" thickBot="1" x14ac:dyDescent="0.3">
      <c r="A14" s="9" t="s">
        <v>12</v>
      </c>
      <c r="B14" s="9">
        <v>59</v>
      </c>
      <c r="C14" s="9">
        <v>2.5511715563992667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19</v>
      </c>
      <c r="C16" s="10" t="s">
        <v>7</v>
      </c>
      <c r="D16" s="10" t="s">
        <v>20</v>
      </c>
      <c r="E16" s="10" t="s">
        <v>21</v>
      </c>
      <c r="F16" s="10" t="s">
        <v>22</v>
      </c>
      <c r="G16" s="10" t="s">
        <v>23</v>
      </c>
      <c r="H16" s="10" t="s">
        <v>24</v>
      </c>
      <c r="I16" s="10" t="s">
        <v>25</v>
      </c>
    </row>
    <row r="17" spans="1:9" x14ac:dyDescent="0.25">
      <c r="A17" t="s">
        <v>13</v>
      </c>
      <c r="B17">
        <v>-2.1053457821822875E-2</v>
      </c>
      <c r="C17">
        <v>1.9424387372290356E-2</v>
      </c>
      <c r="D17">
        <v>-1.0838672756215957</v>
      </c>
      <c r="E17">
        <v>0.28290876998475023</v>
      </c>
      <c r="F17">
        <v>-5.9935593643746399E-2</v>
      </c>
      <c r="G17">
        <v>1.7828678000100653E-2</v>
      </c>
      <c r="H17">
        <v>-5.9935593643746399E-2</v>
      </c>
      <c r="I17">
        <v>1.7828678000100653E-2</v>
      </c>
    </row>
    <row r="18" spans="1:9" ht="15.75" thickBot="1" x14ac:dyDescent="0.3">
      <c r="A18" s="9" t="s">
        <v>37</v>
      </c>
      <c r="B18" s="9">
        <v>2.7817109352597083</v>
      </c>
      <c r="C18" s="9">
        <v>0.36611755581110828</v>
      </c>
      <c r="D18" s="9">
        <v>7.5978627386414699</v>
      </c>
      <c r="E18" s="9">
        <v>2.8982125615324812E-10</v>
      </c>
      <c r="F18" s="9">
        <v>2.0488470225400937</v>
      </c>
      <c r="G18" s="9">
        <v>3.5145748479793228</v>
      </c>
      <c r="H18" s="9">
        <v>2.0488470225400937</v>
      </c>
      <c r="I18" s="9">
        <v>3.5145748479793228</v>
      </c>
    </row>
    <row r="19" spans="1:9" x14ac:dyDescent="0.25">
      <c r="A19" t="s">
        <v>35</v>
      </c>
      <c r="B19">
        <f>(B18-1)/C18</f>
        <v>4.8664995900359109</v>
      </c>
    </row>
    <row r="20" spans="1:9" x14ac:dyDescent="0.25">
      <c r="A20" t="s">
        <v>36</v>
      </c>
      <c r="B20">
        <f>B18*(2/3)+(1/3)*1</f>
        <v>2.1878072901731387</v>
      </c>
    </row>
    <row r="21" spans="1:9" x14ac:dyDescent="0.25">
      <c r="A21" t="s">
        <v>32</v>
      </c>
      <c r="B21">
        <f>B18-C18</f>
        <v>2.4155933794486</v>
      </c>
    </row>
    <row r="22" spans="1:9" x14ac:dyDescent="0.25">
      <c r="A22" t="s">
        <v>31</v>
      </c>
      <c r="B22">
        <f>B18+C18</f>
        <v>3.1478284910708165</v>
      </c>
    </row>
  </sheetData>
  <phoneticPr fontId="3" type="noConversion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="120" zoomScaleNormal="120" workbookViewId="0">
      <selection activeCell="B26" sqref="B26"/>
    </sheetView>
  </sheetViews>
  <sheetFormatPr defaultRowHeight="15" x14ac:dyDescent="0.25"/>
  <cols>
    <col min="1" max="1" width="18" bestFit="1" customWidth="1"/>
    <col min="2" max="2" width="12.85546875" bestFit="1" customWidth="1"/>
    <col min="3" max="3" width="14.7109375" bestFit="1" customWidth="1"/>
    <col min="4" max="4" width="12.85546875" bestFit="1" customWidth="1"/>
    <col min="5" max="6" width="14.7109375" bestFit="1" customWidth="1"/>
    <col min="7" max="7" width="12.140625" bestFit="1" customWidth="1"/>
    <col min="8" max="8" width="12.85546875" bestFit="1" customWidth="1"/>
    <col min="9" max="9" width="12.7109375" bestFit="1" customWidth="1"/>
  </cols>
  <sheetData>
    <row r="1" spans="1:9" ht="23.25" x14ac:dyDescent="0.35">
      <c r="A1" t="s">
        <v>2</v>
      </c>
      <c r="D1" s="6" t="s">
        <v>34</v>
      </c>
    </row>
    <row r="2" spans="1:9" ht="15.75" thickBot="1" x14ac:dyDescent="0.3"/>
    <row r="3" spans="1:9" x14ac:dyDescent="0.25">
      <c r="A3" s="11" t="s">
        <v>3</v>
      </c>
      <c r="B3" s="11"/>
    </row>
    <row r="4" spans="1:9" x14ac:dyDescent="0.25">
      <c r="A4" t="s">
        <v>4</v>
      </c>
      <c r="B4">
        <v>0.5114324332764083</v>
      </c>
    </row>
    <row r="5" spans="1:9" x14ac:dyDescent="0.25">
      <c r="A5" t="s">
        <v>5</v>
      </c>
      <c r="B5">
        <v>0.26156313380702778</v>
      </c>
    </row>
    <row r="6" spans="1:9" x14ac:dyDescent="0.25">
      <c r="A6" t="s">
        <v>6</v>
      </c>
      <c r="B6">
        <v>0.22200401597526143</v>
      </c>
    </row>
    <row r="7" spans="1:9" x14ac:dyDescent="0.25">
      <c r="A7" t="s">
        <v>7</v>
      </c>
      <c r="B7">
        <v>8.2962828767947611E-2</v>
      </c>
    </row>
    <row r="8" spans="1:9" ht="15.75" thickBot="1" x14ac:dyDescent="0.3">
      <c r="A8" s="9" t="s">
        <v>8</v>
      </c>
      <c r="B8" s="9">
        <v>60</v>
      </c>
    </row>
    <row r="10" spans="1:9" ht="15.75" thickBot="1" x14ac:dyDescent="0.3">
      <c r="A10" t="s">
        <v>9</v>
      </c>
    </row>
    <row r="11" spans="1:9" x14ac:dyDescent="0.25">
      <c r="A11" s="10"/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</row>
    <row r="12" spans="1:9" x14ac:dyDescent="0.25">
      <c r="A12" t="s">
        <v>10</v>
      </c>
      <c r="B12">
        <v>3</v>
      </c>
      <c r="C12">
        <v>0.13652691970635783</v>
      </c>
      <c r="D12">
        <v>4.550897323545261E-2</v>
      </c>
      <c r="E12">
        <v>6.6119556790770986</v>
      </c>
      <c r="F12">
        <v>6.6549357910497737E-4</v>
      </c>
    </row>
    <row r="13" spans="1:9" x14ac:dyDescent="0.25">
      <c r="A13" t="s">
        <v>11</v>
      </c>
      <c r="B13">
        <v>56</v>
      </c>
      <c r="C13">
        <v>0.38543853360206853</v>
      </c>
      <c r="D13">
        <v>6.882830957179795E-3</v>
      </c>
    </row>
    <row r="14" spans="1:9" ht="15.75" thickBot="1" x14ac:dyDescent="0.3">
      <c r="A14" s="9" t="s">
        <v>12</v>
      </c>
      <c r="B14" s="9">
        <v>59</v>
      </c>
      <c r="C14" s="9">
        <v>0.52196545330842636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19</v>
      </c>
      <c r="C16" s="10" t="s">
        <v>7</v>
      </c>
      <c r="D16" s="10" t="s">
        <v>20</v>
      </c>
      <c r="E16" s="10" t="s">
        <v>21</v>
      </c>
      <c r="F16" s="10" t="s">
        <v>22</v>
      </c>
      <c r="G16" s="10" t="s">
        <v>23</v>
      </c>
      <c r="H16" s="10" t="s">
        <v>24</v>
      </c>
      <c r="I16" s="10" t="s">
        <v>25</v>
      </c>
    </row>
    <row r="17" spans="1:9" x14ac:dyDescent="0.25">
      <c r="A17" t="s">
        <v>13</v>
      </c>
      <c r="B17">
        <v>2.2076508734223252E-3</v>
      </c>
      <c r="C17">
        <v>1.1051571405944228E-2</v>
      </c>
      <c r="D17">
        <v>0.1997590018949624</v>
      </c>
      <c r="E17">
        <v>0.84239268062841055</v>
      </c>
      <c r="F17">
        <v>-1.9931306974219982E-2</v>
      </c>
      <c r="G17">
        <v>2.4346608721064634E-2</v>
      </c>
      <c r="H17">
        <v>-1.9931306974219982E-2</v>
      </c>
      <c r="I17">
        <v>2.4346608721064634E-2</v>
      </c>
    </row>
    <row r="18" spans="1:9" x14ac:dyDescent="0.25">
      <c r="A18" t="s">
        <v>37</v>
      </c>
      <c r="B18">
        <v>0.90093915622005349</v>
      </c>
      <c r="C18">
        <v>0.2101406989631294</v>
      </c>
      <c r="D18">
        <v>4.2873139789933283</v>
      </c>
      <c r="E18">
        <v>7.1996250486093354E-5</v>
      </c>
      <c r="F18">
        <v>0.47997675136995976</v>
      </c>
      <c r="G18">
        <v>1.3219015610701472</v>
      </c>
      <c r="H18">
        <v>0.47997675136995976</v>
      </c>
      <c r="I18">
        <v>1.3219015610701472</v>
      </c>
    </row>
    <row r="19" spans="1:9" x14ac:dyDescent="0.25">
      <c r="A19" t="s">
        <v>38</v>
      </c>
      <c r="B19">
        <v>-0.40315619959077059</v>
      </c>
      <c r="C19">
        <v>0.3835041169840972</v>
      </c>
      <c r="D19">
        <v>-1.0512434723288469</v>
      </c>
      <c r="E19">
        <v>0.29766211485452976</v>
      </c>
      <c r="F19">
        <v>-1.1714072625791121</v>
      </c>
      <c r="G19">
        <v>0.36509486339757097</v>
      </c>
      <c r="H19">
        <v>-1.1714072625791121</v>
      </c>
      <c r="I19">
        <v>0.36509486339757097</v>
      </c>
    </row>
    <row r="20" spans="1:9" ht="15.75" thickBot="1" x14ac:dyDescent="0.3">
      <c r="A20" s="9" t="s">
        <v>39</v>
      </c>
      <c r="B20" s="9">
        <v>-0.29736646981543352</v>
      </c>
      <c r="C20" s="9">
        <v>0.22844435689930562</v>
      </c>
      <c r="D20" s="9">
        <v>-1.3017019717694651</v>
      </c>
      <c r="E20" s="9">
        <v>0.1983477450198087</v>
      </c>
      <c r="F20" s="9">
        <v>-0.75499550754713851</v>
      </c>
      <c r="G20" s="9">
        <v>0.16026256791627147</v>
      </c>
      <c r="H20" s="9">
        <v>-0.75499550754713851</v>
      </c>
      <c r="I20" s="9">
        <v>0.16026256791627147</v>
      </c>
    </row>
    <row r="21" spans="1:9" x14ac:dyDescent="0.25">
      <c r="B21" t="s">
        <v>29</v>
      </c>
      <c r="C21" s="4">
        <v>0.05</v>
      </c>
    </row>
    <row r="22" spans="1:9" x14ac:dyDescent="0.25">
      <c r="B22" t="s">
        <v>26</v>
      </c>
      <c r="C22" s="1">
        <v>5.7000000000000002E-2</v>
      </c>
    </row>
    <row r="23" spans="1:9" x14ac:dyDescent="0.25">
      <c r="B23" t="s">
        <v>27</v>
      </c>
      <c r="C23" s="1">
        <v>0.02</v>
      </c>
    </row>
    <row r="24" spans="1:9" x14ac:dyDescent="0.25">
      <c r="B24" t="s">
        <v>28</v>
      </c>
      <c r="C24" s="1">
        <v>0.03</v>
      </c>
    </row>
    <row r="25" spans="1:9" x14ac:dyDescent="0.25">
      <c r="B25" t="s">
        <v>46</v>
      </c>
      <c r="C25" s="5">
        <f>C21+B18*C22+B19*C23+B20*C24</f>
        <v>8.4369413818264627E-2</v>
      </c>
    </row>
  </sheetData>
  <phoneticPr fontId="3" type="noConversion"/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" customWidth="1"/>
    <col min="3" max="3" width="11" customWidth="1"/>
    <col min="4" max="4" width="11.42578125" customWidth="1"/>
    <col min="6" max="6" width="13.5703125" customWidth="1"/>
    <col min="8" max="8" width="5.5703125" customWidth="1"/>
    <col min="13" max="13" width="11.140625" customWidth="1"/>
    <col min="14" max="14" width="11.7109375" customWidth="1"/>
    <col min="15" max="15" width="13.140625" customWidth="1"/>
    <col min="18" max="18" width="10.28515625" bestFit="1" customWidth="1"/>
  </cols>
  <sheetData>
    <row r="1" spans="1:18" s="3" customFormat="1" x14ac:dyDescent="0.25">
      <c r="A1" s="3" t="s">
        <v>0</v>
      </c>
      <c r="B1" s="3" t="s">
        <v>29</v>
      </c>
      <c r="C1" s="3" t="s">
        <v>40</v>
      </c>
      <c r="D1" s="3" t="s">
        <v>41</v>
      </c>
      <c r="E1" s="3" t="s">
        <v>1</v>
      </c>
      <c r="F1" s="3" t="s">
        <v>42</v>
      </c>
      <c r="G1" s="3" t="s">
        <v>30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43</v>
      </c>
      <c r="N1" s="3" t="s">
        <v>44</v>
      </c>
      <c r="O1" s="3" t="s">
        <v>45</v>
      </c>
    </row>
    <row r="2" spans="1:18" x14ac:dyDescent="0.25">
      <c r="A2" s="8">
        <v>43617</v>
      </c>
      <c r="B2" s="1">
        <v>1.8E-3</v>
      </c>
      <c r="C2" s="12" cm="1" vm="1">
        <f t="array" aca="1" ref="C2:C62" ca="1">_xlfn.STOCKHISTORY(C1,R3,R4,2,0,1)</f>
        <v>121.21</v>
      </c>
      <c r="D2" s="7"/>
      <c r="E2" s="7"/>
      <c r="F2" s="1"/>
      <c r="G2" s="7"/>
      <c r="H2" s="1"/>
      <c r="I2" s="1">
        <v>6.93E-2</v>
      </c>
      <c r="J2" s="1">
        <v>2.8000000000000004E-3</v>
      </c>
      <c r="K2" s="1">
        <v>-6.9999999999999993E-3</v>
      </c>
      <c r="L2" s="1">
        <v>1.8E-3</v>
      </c>
      <c r="M2" s="12" cm="1" vm="2">
        <f t="array" aca="1" ref="M2:M62" ca="1">_xlfn.STOCKHISTORY(M1,R3,R4,2,0,1)</f>
        <v>278.27999999999997</v>
      </c>
      <c r="N2" s="7"/>
      <c r="O2" s="1"/>
    </row>
    <row r="3" spans="1:18" x14ac:dyDescent="0.25">
      <c r="A3" s="8">
        <v>43647</v>
      </c>
      <c r="B3" s="1">
        <v>1.9E-3</v>
      </c>
      <c r="C3" s="12" vm="3">
        <f ca="1"/>
        <v>116.34</v>
      </c>
      <c r="D3" s="7">
        <f ca="1">LN(C3/C2)</f>
        <v>-4.1007639999805098E-2</v>
      </c>
      <c r="E3" s="7">
        <v>1.5084969036083336E-2</v>
      </c>
      <c r="F3" s="1">
        <f ca="1">D3-B3</f>
        <v>-4.2907639999805097E-2</v>
      </c>
      <c r="G3" s="7">
        <f t="shared" ref="G3:G61" si="0">E3-B3</f>
        <v>1.3184969036083335E-2</v>
      </c>
      <c r="H3" s="1"/>
      <c r="I3" s="1">
        <v>1.1899999999999999E-2</v>
      </c>
      <c r="J3" s="1">
        <v>-1.9299999999999998E-2</v>
      </c>
      <c r="K3" s="1">
        <v>4.6999999999999993E-3</v>
      </c>
      <c r="L3" s="1">
        <v>1.9E-3</v>
      </c>
      <c r="M3" s="12" vm="4">
        <f ca="1"/>
        <v>244.53</v>
      </c>
      <c r="N3" s="7">
        <f ca="1">(M3/M2)-1</f>
        <v>-0.121280724450194</v>
      </c>
      <c r="O3" s="1">
        <f t="shared" ref="O3:O62" ca="1" si="1">N3-L3</f>
        <v>-0.123180724450194</v>
      </c>
      <c r="R3" s="2">
        <v>43617</v>
      </c>
    </row>
    <row r="4" spans="1:18" x14ac:dyDescent="0.25">
      <c r="A4" s="8">
        <v>43678</v>
      </c>
      <c r="B4" s="1">
        <v>1.6000000000000001E-3</v>
      </c>
      <c r="C4" s="12" vm="5">
        <f ca="1"/>
        <v>104.28</v>
      </c>
      <c r="D4" s="7">
        <f t="shared" ref="D4:D62" ca="1" si="2">LN(C4/C3)</f>
        <v>-0.10943734941731442</v>
      </c>
      <c r="E4" s="7">
        <v>-1.6714795209229704E-2</v>
      </c>
      <c r="F4" s="1">
        <f t="shared" ref="F4:F33" ca="1" si="3">D4-B4</f>
        <v>-0.11103734941731443</v>
      </c>
      <c r="G4" s="7">
        <f t="shared" si="0"/>
        <v>-1.8314795209229705E-2</v>
      </c>
      <c r="H4" s="1"/>
      <c r="I4" s="1">
        <v>-2.58E-2</v>
      </c>
      <c r="J4" s="1">
        <v>-2.3900000000000001E-2</v>
      </c>
      <c r="K4" s="1">
        <v>-4.7899999999999998E-2</v>
      </c>
      <c r="L4" s="1">
        <v>1.6000000000000001E-3</v>
      </c>
      <c r="M4" s="12" vm="6">
        <f ca="1"/>
        <v>226.84</v>
      </c>
      <c r="N4" s="7">
        <f ca="1">(M4/M3)-1</f>
        <v>-7.2342861816546034E-2</v>
      </c>
      <c r="O4" s="1">
        <f t="shared" ca="1" si="1"/>
        <v>-7.3942861816546038E-2</v>
      </c>
      <c r="R4" s="2">
        <v>45473</v>
      </c>
    </row>
    <row r="5" spans="1:18" x14ac:dyDescent="0.25">
      <c r="A5" s="8">
        <v>43709</v>
      </c>
      <c r="B5" s="1">
        <v>1.8E-3</v>
      </c>
      <c r="C5" s="12" vm="7">
        <f ca="1"/>
        <v>108.33</v>
      </c>
      <c r="D5" s="7">
        <f t="shared" ca="1" si="2"/>
        <v>3.810253489217498E-2</v>
      </c>
      <c r="E5" s="7">
        <v>1.4339219018852668E-2</v>
      </c>
      <c r="F5" s="1">
        <f t="shared" ca="1" si="3"/>
        <v>3.6302534892174977E-2</v>
      </c>
      <c r="G5" s="7">
        <f t="shared" si="0"/>
        <v>1.2539219018852668E-2</v>
      </c>
      <c r="H5" s="1"/>
      <c r="I5" s="1">
        <v>1.43E-2</v>
      </c>
      <c r="J5" s="1">
        <v>-9.7000000000000003E-3</v>
      </c>
      <c r="K5" s="1">
        <v>6.7699999999999996E-2</v>
      </c>
      <c r="L5" s="1">
        <v>1.8E-3</v>
      </c>
      <c r="M5" s="12" vm="8">
        <f ca="1"/>
        <v>244.59</v>
      </c>
      <c r="N5" s="7">
        <f ca="1">(M5/M4)-1</f>
        <v>7.8248986069476389E-2</v>
      </c>
      <c r="O5" s="1">
        <f t="shared" ca="1" si="1"/>
        <v>7.6448986069476393E-2</v>
      </c>
    </row>
    <row r="6" spans="1:18" x14ac:dyDescent="0.25">
      <c r="A6" s="8">
        <v>43739</v>
      </c>
      <c r="B6" s="1">
        <v>1.6000000000000001E-3</v>
      </c>
      <c r="C6" s="12" vm="9">
        <f ca="1"/>
        <v>108.83</v>
      </c>
      <c r="D6" s="7">
        <f t="shared" ca="1" si="2"/>
        <v>4.6049077504941513E-3</v>
      </c>
      <c r="E6" s="7">
        <v>2.137647885076082E-2</v>
      </c>
      <c r="F6" s="1">
        <f t="shared" ca="1" si="3"/>
        <v>3.0049077504941514E-3</v>
      </c>
      <c r="G6" s="7">
        <f t="shared" si="0"/>
        <v>1.977647885076082E-2</v>
      </c>
      <c r="H6" s="1"/>
      <c r="I6" s="1">
        <v>2.06E-2</v>
      </c>
      <c r="J6" s="1">
        <v>2.8999999999999998E-3</v>
      </c>
      <c r="K6" s="1">
        <v>-1.9E-2</v>
      </c>
      <c r="L6" s="1">
        <v>1.6000000000000001E-3</v>
      </c>
      <c r="M6" s="12" vm="10">
        <f ca="1"/>
        <v>271.62</v>
      </c>
      <c r="N6" s="7">
        <f ca="1">(M6/M5)-1</f>
        <v>0.11051146817122537</v>
      </c>
      <c r="O6" s="1">
        <f t="shared" ca="1" si="1"/>
        <v>0.10891146817122536</v>
      </c>
    </row>
    <row r="7" spans="1:18" x14ac:dyDescent="0.25">
      <c r="A7" s="8">
        <v>43770</v>
      </c>
      <c r="B7" s="1">
        <v>1.1999999999999999E-3</v>
      </c>
      <c r="C7" s="12" vm="11">
        <f ca="1"/>
        <v>120.02</v>
      </c>
      <c r="D7" s="7">
        <f t="shared" ca="1" si="2"/>
        <v>9.7871363853396454E-2</v>
      </c>
      <c r="E7" s="7">
        <v>3.5718657867010194E-2</v>
      </c>
      <c r="F7" s="1">
        <f t="shared" ca="1" si="3"/>
        <v>9.6671363853396447E-2</v>
      </c>
      <c r="G7" s="7">
        <f t="shared" si="0"/>
        <v>3.4518657867010194E-2</v>
      </c>
      <c r="H7" s="1"/>
      <c r="I7" s="1">
        <v>3.8800000000000001E-2</v>
      </c>
      <c r="J7" s="1">
        <v>7.8000000000000005E-3</v>
      </c>
      <c r="K7" s="1">
        <v>-1.9900000000000001E-2</v>
      </c>
      <c r="L7" s="1">
        <v>1.1999999999999999E-3</v>
      </c>
      <c r="M7" s="12" vm="12">
        <f ca="1"/>
        <v>294.3</v>
      </c>
      <c r="N7" s="7">
        <f t="shared" ref="N7:N62" ca="1" si="4">(M7/M6)-1</f>
        <v>8.3499005964214668E-2</v>
      </c>
      <c r="O7" s="1">
        <f t="shared" ca="1" si="1"/>
        <v>8.2299005964214661E-2</v>
      </c>
    </row>
    <row r="8" spans="1:18" x14ac:dyDescent="0.25">
      <c r="A8" s="8">
        <v>43800</v>
      </c>
      <c r="B8" s="1">
        <v>1.4000000000000002E-3</v>
      </c>
      <c r="C8" s="12" vm="13">
        <f ca="1"/>
        <v>133.51</v>
      </c>
      <c r="D8" s="7">
        <f t="shared" ca="1" si="2"/>
        <v>0.10651798584063676</v>
      </c>
      <c r="E8" s="7">
        <v>2.2463012384289299E-2</v>
      </c>
      <c r="F8" s="1">
        <f t="shared" ca="1" si="3"/>
        <v>0.10511798584063677</v>
      </c>
      <c r="G8" s="7">
        <f t="shared" si="0"/>
        <v>2.1063012384289301E-2</v>
      </c>
      <c r="H8" s="1"/>
      <c r="I8" s="1">
        <v>2.7699999999999999E-2</v>
      </c>
      <c r="J8" s="1">
        <v>7.3000000000000001E-3</v>
      </c>
      <c r="K8" s="1">
        <v>1.78E-2</v>
      </c>
      <c r="L8" s="1">
        <v>1.4000000000000002E-3</v>
      </c>
      <c r="M8" s="12" vm="14">
        <f ca="1"/>
        <v>293.77999999999997</v>
      </c>
      <c r="N8" s="7">
        <f t="shared" ca="1" si="4"/>
        <v>-1.7669045191982535E-3</v>
      </c>
      <c r="O8" s="1">
        <f t="shared" ca="1" si="1"/>
        <v>-3.1669045191982537E-3</v>
      </c>
    </row>
    <row r="9" spans="1:18" x14ac:dyDescent="0.25">
      <c r="A9" s="8">
        <v>43831</v>
      </c>
      <c r="B9" s="1">
        <v>1.2999999999999999E-3</v>
      </c>
      <c r="C9" s="12" vm="15">
        <f ca="1"/>
        <v>117.08</v>
      </c>
      <c r="D9" s="7">
        <f t="shared" ca="1" si="2"/>
        <v>-0.13131891957831837</v>
      </c>
      <c r="E9" s="7">
        <v>0</v>
      </c>
      <c r="F9" s="1">
        <f t="shared" ca="1" si="3"/>
        <v>-0.13261891957831837</v>
      </c>
      <c r="G9" s="7">
        <f t="shared" si="0"/>
        <v>-1.2999999999999999E-3</v>
      </c>
      <c r="H9" s="1"/>
      <c r="I9" s="1">
        <v>-1.1000000000000001E-3</v>
      </c>
      <c r="J9" s="1">
        <v>-3.1300000000000001E-2</v>
      </c>
      <c r="K9" s="1">
        <v>-6.25E-2</v>
      </c>
      <c r="L9" s="1">
        <v>1.2999999999999999E-3</v>
      </c>
      <c r="M9" s="12" vm="16">
        <f ca="1"/>
        <v>281.75</v>
      </c>
      <c r="N9" s="7">
        <f t="shared" ca="1" si="4"/>
        <v>-4.0949009462863284E-2</v>
      </c>
      <c r="O9" s="1">
        <f t="shared" ca="1" si="1"/>
        <v>-4.2249009462863286E-2</v>
      </c>
    </row>
    <row r="10" spans="1:18" x14ac:dyDescent="0.25">
      <c r="A10" s="8">
        <v>43862</v>
      </c>
      <c r="B10" s="1">
        <v>1.1999999999999999E-3</v>
      </c>
      <c r="C10" s="12" vm="17">
        <f ca="1"/>
        <v>80.41</v>
      </c>
      <c r="D10" s="7">
        <f t="shared" ca="1" si="2"/>
        <v>-0.37571891526362744</v>
      </c>
      <c r="E10" s="7">
        <v>-8.8339727329046339E-2</v>
      </c>
      <c r="F10" s="1">
        <f t="shared" ca="1" si="3"/>
        <v>-0.37691891526362742</v>
      </c>
      <c r="G10" s="7">
        <f t="shared" si="0"/>
        <v>-8.9539727329046345E-2</v>
      </c>
      <c r="H10" s="1"/>
      <c r="I10" s="1">
        <v>-8.1300000000000011E-2</v>
      </c>
      <c r="J10" s="1">
        <v>1.0700000000000001E-2</v>
      </c>
      <c r="K10" s="1">
        <v>-3.7999999999999999E-2</v>
      </c>
      <c r="L10" s="1">
        <v>1.1999999999999999E-3</v>
      </c>
      <c r="M10" s="12" vm="18">
        <f ca="1"/>
        <v>339.46</v>
      </c>
      <c r="N10" s="7">
        <f t="shared" ca="1" si="4"/>
        <v>0.20482697426796803</v>
      </c>
      <c r="O10" s="1">
        <f t="shared" ca="1" si="1"/>
        <v>0.20362697426796803</v>
      </c>
    </row>
    <row r="11" spans="1:18" x14ac:dyDescent="0.25">
      <c r="A11" s="8">
        <v>43891</v>
      </c>
      <c r="B11" s="1">
        <v>1.2999999999999999E-3</v>
      </c>
      <c r="C11" s="12" vm="19">
        <f ca="1"/>
        <v>32.17</v>
      </c>
      <c r="D11" s="7">
        <f t="shared" ca="1" si="2"/>
        <v>-0.91610420530912262</v>
      </c>
      <c r="E11" s="7">
        <v>-0.13554658212775381</v>
      </c>
      <c r="F11" s="1">
        <f t="shared" ca="1" si="3"/>
        <v>-0.91740420530912259</v>
      </c>
      <c r="G11" s="7">
        <f t="shared" si="0"/>
        <v>-0.1368465821277538</v>
      </c>
      <c r="H11" s="1"/>
      <c r="I11" s="1">
        <v>-0.13390000000000002</v>
      </c>
      <c r="J11" s="1">
        <v>-4.7899999999999998E-2</v>
      </c>
      <c r="K11" s="1">
        <v>-0.13880000000000001</v>
      </c>
      <c r="L11" s="1">
        <v>1.2999999999999999E-3</v>
      </c>
      <c r="M11" s="12" vm="20">
        <f ca="1"/>
        <v>324.07</v>
      </c>
      <c r="N11" s="7">
        <f t="shared" ca="1" si="4"/>
        <v>-4.5336711247275008E-2</v>
      </c>
      <c r="O11" s="1">
        <f t="shared" ca="1" si="1"/>
        <v>-4.663671124727501E-2</v>
      </c>
    </row>
    <row r="12" spans="1:18" x14ac:dyDescent="0.25">
      <c r="A12" s="8">
        <v>43922</v>
      </c>
      <c r="B12" s="1">
        <v>0</v>
      </c>
      <c r="C12" s="12" vm="21">
        <f ca="1"/>
        <v>46.77</v>
      </c>
      <c r="D12" s="7">
        <f t="shared" ca="1" si="2"/>
        <v>0.37420763048685995</v>
      </c>
      <c r="E12" s="7">
        <v>0.11936417234161045</v>
      </c>
      <c r="F12" s="1">
        <f t="shared" ca="1" si="3"/>
        <v>0.37420763048685995</v>
      </c>
      <c r="G12" s="7">
        <f t="shared" si="0"/>
        <v>0.11936417234161045</v>
      </c>
      <c r="H12" s="1"/>
      <c r="I12" s="1">
        <v>0.13650000000000001</v>
      </c>
      <c r="J12" s="1">
        <v>2.4500000000000001E-2</v>
      </c>
      <c r="K12" s="1">
        <v>-1.34E-2</v>
      </c>
      <c r="L12" s="1">
        <v>0</v>
      </c>
      <c r="M12" s="12" vm="22">
        <f ca="1"/>
        <v>361.93</v>
      </c>
      <c r="N12" s="7">
        <f t="shared" ca="1" si="4"/>
        <v>0.1168266115345451</v>
      </c>
      <c r="O12" s="1">
        <f t="shared" ca="1" si="1"/>
        <v>0.1168266115345451</v>
      </c>
    </row>
    <row r="13" spans="1:18" x14ac:dyDescent="0.25">
      <c r="A13" s="8">
        <v>43952</v>
      </c>
      <c r="B13" s="1">
        <v>1E-4</v>
      </c>
      <c r="C13" s="12" vm="23">
        <f ca="1"/>
        <v>51.87</v>
      </c>
      <c r="D13" s="7">
        <f t="shared" ca="1" si="2"/>
        <v>0.10349861662551388</v>
      </c>
      <c r="E13" s="7">
        <v>4.7028822213532363E-2</v>
      </c>
      <c r="F13" s="1">
        <f t="shared" ca="1" si="3"/>
        <v>0.10339861662551388</v>
      </c>
      <c r="G13" s="7">
        <f t="shared" si="0"/>
        <v>4.692882221353236E-2</v>
      </c>
      <c r="H13" s="1"/>
      <c r="I13" s="1">
        <v>5.5800000000000002E-2</v>
      </c>
      <c r="J13" s="1">
        <v>2.4900000000000002E-2</v>
      </c>
      <c r="K13" s="1">
        <v>-4.8499999999999995E-2</v>
      </c>
      <c r="L13" s="1">
        <v>1E-4</v>
      </c>
      <c r="M13" s="12" vm="24">
        <f ca="1"/>
        <v>385.84</v>
      </c>
      <c r="N13" s="7">
        <f t="shared" ca="1" si="4"/>
        <v>6.6062498273146586E-2</v>
      </c>
      <c r="O13" s="1">
        <f t="shared" ca="1" si="1"/>
        <v>6.5962498273146583E-2</v>
      </c>
    </row>
    <row r="14" spans="1:18" x14ac:dyDescent="0.25">
      <c r="A14" s="8">
        <v>43983</v>
      </c>
      <c r="B14" s="1">
        <v>1E-4</v>
      </c>
      <c r="C14" s="12" vm="25">
        <f ca="1"/>
        <v>50.3</v>
      </c>
      <c r="D14" s="7">
        <f t="shared" ca="1" si="2"/>
        <v>-3.0735511257615269E-2</v>
      </c>
      <c r="E14" s="7">
        <v>1.4670030682018788E-2</v>
      </c>
      <c r="F14" s="1">
        <f t="shared" ca="1" si="3"/>
        <v>-3.0835511257615269E-2</v>
      </c>
      <c r="G14" s="7">
        <f t="shared" si="0"/>
        <v>1.4570030682018788E-2</v>
      </c>
      <c r="H14" s="1"/>
      <c r="I14" s="1">
        <v>2.46E-2</v>
      </c>
      <c r="J14" s="1">
        <v>2.69E-2</v>
      </c>
      <c r="K14" s="1">
        <v>-2.23E-2</v>
      </c>
      <c r="L14" s="1">
        <v>1E-4</v>
      </c>
      <c r="M14" s="12" vm="26">
        <f ca="1"/>
        <v>369.44</v>
      </c>
      <c r="N14" s="7">
        <f t="shared" ca="1" si="4"/>
        <v>-4.2504665146174569E-2</v>
      </c>
      <c r="O14" s="1">
        <f t="shared" ca="1" si="1"/>
        <v>-4.2604665146174572E-2</v>
      </c>
    </row>
    <row r="15" spans="1:18" x14ac:dyDescent="0.25">
      <c r="A15" s="8">
        <v>44013</v>
      </c>
      <c r="B15" s="1">
        <v>1E-4</v>
      </c>
      <c r="C15" s="12" vm="27">
        <f ca="1"/>
        <v>48.71</v>
      </c>
      <c r="D15" s="7">
        <f t="shared" ca="1" si="2"/>
        <v>-3.2120729287242175E-2</v>
      </c>
      <c r="E15" s="7">
        <v>5.6892880115605553E-2</v>
      </c>
      <c r="F15" s="1">
        <f t="shared" ca="1" si="3"/>
        <v>-3.2220729287242178E-2</v>
      </c>
      <c r="G15" s="7">
        <f t="shared" si="0"/>
        <v>5.679288011560555E-2</v>
      </c>
      <c r="H15" s="1"/>
      <c r="I15" s="1">
        <v>5.7699999999999994E-2</v>
      </c>
      <c r="J15" s="1">
        <v>-2.3E-2</v>
      </c>
      <c r="K15" s="1">
        <v>-1.44E-2</v>
      </c>
      <c r="L15" s="1">
        <v>1E-4</v>
      </c>
      <c r="M15" s="12" vm="28">
        <f ca="1"/>
        <v>386.61</v>
      </c>
      <c r="N15" s="7">
        <f t="shared" ca="1" si="4"/>
        <v>4.6475747076656582E-2</v>
      </c>
      <c r="O15" s="1">
        <f t="shared" ca="1" si="1"/>
        <v>4.6375747076656579E-2</v>
      </c>
    </row>
    <row r="16" spans="1:18" x14ac:dyDescent="0.25">
      <c r="A16" s="8">
        <v>44044</v>
      </c>
      <c r="B16" s="1">
        <v>1E-4</v>
      </c>
      <c r="C16" s="12" vm="29">
        <f ca="1"/>
        <v>68.84</v>
      </c>
      <c r="D16" s="7">
        <f t="shared" ca="1" si="2"/>
        <v>0.34590062352488748</v>
      </c>
      <c r="E16" s="7">
        <v>6.7666060765732561E-2</v>
      </c>
      <c r="F16" s="1">
        <f t="shared" ca="1" si="3"/>
        <v>0.3458006235248875</v>
      </c>
      <c r="G16" s="7">
        <f t="shared" si="0"/>
        <v>6.7566060765732558E-2</v>
      </c>
      <c r="H16" s="1"/>
      <c r="I16" s="1">
        <v>7.6299999999999993E-2</v>
      </c>
      <c r="J16" s="1">
        <v>-2.8000000000000004E-3</v>
      </c>
      <c r="K16" s="1">
        <v>-2.8799999999999999E-2</v>
      </c>
      <c r="L16" s="1">
        <v>1E-4</v>
      </c>
      <c r="M16" s="12" vm="30">
        <f ca="1"/>
        <v>408.96</v>
      </c>
      <c r="N16" s="7">
        <f t="shared" ca="1" si="4"/>
        <v>5.7810196321874674E-2</v>
      </c>
      <c r="O16" s="1">
        <f t="shared" ca="1" si="1"/>
        <v>5.7710196321874671E-2</v>
      </c>
    </row>
    <row r="17" spans="1:15" x14ac:dyDescent="0.25">
      <c r="A17" s="8">
        <v>44075</v>
      </c>
      <c r="B17" s="1">
        <v>1E-4</v>
      </c>
      <c r="C17" s="12" vm="31">
        <f ca="1"/>
        <v>64.73</v>
      </c>
      <c r="D17" s="7">
        <f t="shared" ca="1" si="2"/>
        <v>-6.1560198785919895E-2</v>
      </c>
      <c r="E17" s="7">
        <v>-4.2841022577150542E-2</v>
      </c>
      <c r="F17" s="1">
        <f t="shared" ca="1" si="3"/>
        <v>-6.1660198785919898E-2</v>
      </c>
      <c r="G17" s="7">
        <f t="shared" si="0"/>
        <v>-4.2941022577150545E-2</v>
      </c>
      <c r="H17" s="1"/>
      <c r="I17" s="1">
        <v>-3.6299999999999999E-2</v>
      </c>
      <c r="J17" s="1">
        <v>-2.9999999999999997E-4</v>
      </c>
      <c r="K17" s="1">
        <v>-2.6499999999999999E-2</v>
      </c>
      <c r="L17" s="1">
        <v>1E-4</v>
      </c>
      <c r="M17" s="12" vm="32">
        <f ca="1"/>
        <v>425.28</v>
      </c>
      <c r="N17" s="7">
        <f t="shared" ca="1" si="4"/>
        <v>3.9906103286384997E-2</v>
      </c>
      <c r="O17" s="1">
        <f t="shared" ca="1" si="1"/>
        <v>3.9806103286384995E-2</v>
      </c>
    </row>
    <row r="18" spans="1:15" x14ac:dyDescent="0.25">
      <c r="A18" s="8">
        <v>44105</v>
      </c>
      <c r="B18" s="1">
        <v>1E-4</v>
      </c>
      <c r="C18" s="12" vm="33">
        <f ca="1"/>
        <v>56.42</v>
      </c>
      <c r="D18" s="7">
        <f t="shared" ca="1" si="2"/>
        <v>-0.13740106698356866</v>
      </c>
      <c r="E18" s="7">
        <v>-2.5435315273310617E-2</v>
      </c>
      <c r="F18" s="1">
        <f t="shared" ca="1" si="3"/>
        <v>-0.13750106698356865</v>
      </c>
      <c r="G18" s="7">
        <f t="shared" si="0"/>
        <v>-2.5535315273310617E-2</v>
      </c>
      <c r="H18" s="1"/>
      <c r="I18" s="1">
        <v>-2.1000000000000001E-2</v>
      </c>
      <c r="J18" s="1">
        <v>4.2699999999999995E-2</v>
      </c>
      <c r="K18" s="1">
        <v>4.3099999999999999E-2</v>
      </c>
      <c r="L18" s="1">
        <v>1E-4</v>
      </c>
      <c r="M18" s="12" vm="34">
        <f ca="1"/>
        <v>378.32</v>
      </c>
      <c r="N18" s="7">
        <f t="shared" ca="1" si="4"/>
        <v>-0.11042136945071479</v>
      </c>
      <c r="O18" s="1">
        <f t="shared" ca="1" si="1"/>
        <v>-0.11052136945071479</v>
      </c>
    </row>
    <row r="19" spans="1:15" x14ac:dyDescent="0.25">
      <c r="A19" s="8">
        <v>44136</v>
      </c>
      <c r="B19" s="1">
        <v>1E-4</v>
      </c>
      <c r="C19" s="12" vm="35">
        <f ca="1"/>
        <v>78.81</v>
      </c>
      <c r="D19" s="7">
        <f t="shared" ca="1" si="2"/>
        <v>0.33421618679170795</v>
      </c>
      <c r="E19" s="7">
        <v>0.10342958845752757</v>
      </c>
      <c r="F19" s="1">
        <f t="shared" ca="1" si="3"/>
        <v>0.33411618679170796</v>
      </c>
      <c r="G19" s="7">
        <f t="shared" si="0"/>
        <v>0.10332958845752757</v>
      </c>
      <c r="H19" s="1"/>
      <c r="I19" s="1">
        <v>0.12470000000000001</v>
      </c>
      <c r="J19" s="1">
        <v>5.7200000000000001E-2</v>
      </c>
      <c r="K19" s="1">
        <v>2.1499999999999998E-2</v>
      </c>
      <c r="L19" s="1">
        <v>1E-4</v>
      </c>
      <c r="M19" s="12" vm="36">
        <f ca="1"/>
        <v>392.57</v>
      </c>
      <c r="N19" s="7">
        <f t="shared" ca="1" si="4"/>
        <v>3.766652569253548E-2</v>
      </c>
      <c r="O19" s="1">
        <f t="shared" ca="1" si="1"/>
        <v>3.7566525692535477E-2</v>
      </c>
    </row>
    <row r="20" spans="1:15" x14ac:dyDescent="0.25">
      <c r="A20" s="8">
        <v>44166</v>
      </c>
      <c r="B20" s="1">
        <v>1E-4</v>
      </c>
      <c r="C20" s="12" vm="37">
        <f ca="1"/>
        <v>74.69</v>
      </c>
      <c r="D20" s="7">
        <f t="shared" ca="1" si="2"/>
        <v>-5.3693677996582978E-2</v>
      </c>
      <c r="E20" s="7">
        <v>3.2681496911060537E-2</v>
      </c>
      <c r="F20" s="1">
        <f t="shared" ca="1" si="3"/>
        <v>-5.3793677996582981E-2</v>
      </c>
      <c r="G20" s="7">
        <f t="shared" si="0"/>
        <v>3.2581496911060534E-2</v>
      </c>
      <c r="H20" s="1"/>
      <c r="I20" s="1">
        <v>4.6300000000000001E-2</v>
      </c>
      <c r="J20" s="1">
        <v>4.7899999999999998E-2</v>
      </c>
      <c r="K20" s="1">
        <v>-1.34E-2</v>
      </c>
      <c r="L20" s="1">
        <v>1E-4</v>
      </c>
      <c r="M20" s="12" vm="38">
        <f ca="1"/>
        <v>383.46</v>
      </c>
      <c r="N20" s="7">
        <f t="shared" ca="1" si="4"/>
        <v>-2.3206052423771606E-2</v>
      </c>
      <c r="O20" s="1">
        <f t="shared" ca="1" si="1"/>
        <v>-2.3306052423771605E-2</v>
      </c>
    </row>
    <row r="21" spans="1:15" x14ac:dyDescent="0.25">
      <c r="A21" s="8">
        <v>44197</v>
      </c>
      <c r="B21" s="1">
        <v>1E-4</v>
      </c>
      <c r="C21" s="12" vm="39">
        <f ca="1"/>
        <v>65</v>
      </c>
      <c r="D21" s="7">
        <f t="shared" ca="1" si="2"/>
        <v>-0.1389589444733382</v>
      </c>
      <c r="E21" s="7">
        <v>-1.0362787035546547E-2</v>
      </c>
      <c r="F21" s="1">
        <f t="shared" ca="1" si="3"/>
        <v>-0.13905894447333819</v>
      </c>
      <c r="G21" s="7">
        <f t="shared" si="0"/>
        <v>-1.0462787035546546E-2</v>
      </c>
      <c r="H21" s="1"/>
      <c r="I21" s="1">
        <v>-2.9999999999999997E-4</v>
      </c>
      <c r="J21" s="1">
        <v>7.4999999999999997E-2</v>
      </c>
      <c r="K21" s="1">
        <v>2.8500000000000001E-2</v>
      </c>
      <c r="L21" s="1">
        <v>1E-4</v>
      </c>
      <c r="M21" s="12" vm="40">
        <f ca="1"/>
        <v>370.76</v>
      </c>
      <c r="N21" s="7">
        <f t="shared" ca="1" si="4"/>
        <v>-3.3119490950816233E-2</v>
      </c>
      <c r="O21" s="1">
        <f t="shared" ca="1" si="1"/>
        <v>-3.3219490950816236E-2</v>
      </c>
    </row>
    <row r="22" spans="1:15" x14ac:dyDescent="0.25">
      <c r="A22" s="8">
        <v>44228</v>
      </c>
      <c r="B22" s="1">
        <v>0</v>
      </c>
      <c r="C22" s="12" vm="41">
        <f ca="1"/>
        <v>93.27</v>
      </c>
      <c r="D22" s="7">
        <f t="shared" ca="1" si="2"/>
        <v>0.36111124284313506</v>
      </c>
      <c r="E22" s="7">
        <v>2.7215634524684042E-2</v>
      </c>
      <c r="F22" s="1">
        <f t="shared" ca="1" si="3"/>
        <v>0.36111124284313506</v>
      </c>
      <c r="G22" s="7">
        <f t="shared" si="0"/>
        <v>2.7215634524684042E-2</v>
      </c>
      <c r="H22" s="1"/>
      <c r="I22" s="1">
        <v>2.7799999999999998E-2</v>
      </c>
      <c r="J22" s="1">
        <v>2.07E-2</v>
      </c>
      <c r="K22" s="1">
        <v>7.0999999999999994E-2</v>
      </c>
      <c r="L22" s="1">
        <v>0</v>
      </c>
      <c r="M22" s="12" vm="42">
        <f ca="1"/>
        <v>346.51</v>
      </c>
      <c r="N22" s="7">
        <f t="shared" ca="1" si="4"/>
        <v>-6.5406192685295017E-2</v>
      </c>
      <c r="O22" s="1">
        <f t="shared" ca="1" si="1"/>
        <v>-6.5406192685295017E-2</v>
      </c>
    </row>
    <row r="23" spans="1:15" x14ac:dyDescent="0.25">
      <c r="A23" s="8">
        <v>44256</v>
      </c>
      <c r="B23" s="1">
        <v>0</v>
      </c>
      <c r="C23" s="12" vm="43">
        <f ca="1"/>
        <v>85.61</v>
      </c>
      <c r="D23" s="7">
        <f t="shared" ca="1" si="2"/>
        <v>-8.5696413984377773E-2</v>
      </c>
      <c r="E23" s="7">
        <v>4.1181308642704105E-2</v>
      </c>
      <c r="F23" s="1">
        <f t="shared" ca="1" si="3"/>
        <v>-8.5696413984377773E-2</v>
      </c>
      <c r="G23" s="7">
        <f t="shared" si="0"/>
        <v>4.1181308642704105E-2</v>
      </c>
      <c r="H23" s="1"/>
      <c r="I23" s="1">
        <v>3.0800000000000001E-2</v>
      </c>
      <c r="J23" s="1">
        <v>-2.2799999999999997E-2</v>
      </c>
      <c r="K23" s="1">
        <v>7.2700000000000001E-2</v>
      </c>
      <c r="L23" s="1">
        <v>0</v>
      </c>
      <c r="M23" s="12" vm="44">
        <f ca="1"/>
        <v>367.79</v>
      </c>
      <c r="N23" s="7">
        <f t="shared" ca="1" si="4"/>
        <v>6.1412369051398352E-2</v>
      </c>
      <c r="O23" s="1">
        <f t="shared" ca="1" si="1"/>
        <v>6.1412369051398352E-2</v>
      </c>
    </row>
    <row r="24" spans="1:15" x14ac:dyDescent="0.25">
      <c r="A24" s="8">
        <v>44287</v>
      </c>
      <c r="B24" s="1">
        <v>0</v>
      </c>
      <c r="C24" s="12" vm="45">
        <f ca="1"/>
        <v>86.95</v>
      </c>
      <c r="D24" s="7">
        <f t="shared" ca="1" si="2"/>
        <v>1.5531142045897811E-2</v>
      </c>
      <c r="E24" s="7">
        <v>5.1584841044620355E-2</v>
      </c>
      <c r="F24" s="1">
        <f t="shared" ca="1" si="3"/>
        <v>1.5531142045897811E-2</v>
      </c>
      <c r="G24" s="7">
        <f t="shared" si="0"/>
        <v>5.1584841044620355E-2</v>
      </c>
      <c r="H24" s="1"/>
      <c r="I24" s="1">
        <v>4.9299999999999997E-2</v>
      </c>
      <c r="J24" s="1">
        <v>-3.2000000000000001E-2</v>
      </c>
      <c r="K24" s="1">
        <v>-9.4999999999999998E-3</v>
      </c>
      <c r="L24" s="1">
        <v>0</v>
      </c>
      <c r="M24" s="12" vm="46">
        <f ca="1"/>
        <v>422.34</v>
      </c>
      <c r="N24" s="7">
        <f t="shared" ca="1" si="4"/>
        <v>0.14831833383180615</v>
      </c>
      <c r="O24" s="1">
        <f t="shared" ca="1" si="1"/>
        <v>0.14831833383180615</v>
      </c>
    </row>
    <row r="25" spans="1:15" x14ac:dyDescent="0.25">
      <c r="A25" s="8">
        <v>44317</v>
      </c>
      <c r="B25" s="1">
        <v>0</v>
      </c>
      <c r="C25" s="12" vm="41">
        <f ca="1"/>
        <v>93.27</v>
      </c>
      <c r="D25" s="7">
        <f t="shared" ca="1" si="2"/>
        <v>7.0165271938479962E-2</v>
      </c>
      <c r="E25" s="7">
        <v>6.5911032991153549E-3</v>
      </c>
      <c r="F25" s="1">
        <f t="shared" ca="1" si="3"/>
        <v>7.0165271938479962E-2</v>
      </c>
      <c r="G25" s="7">
        <f t="shared" si="0"/>
        <v>6.5911032991153549E-3</v>
      </c>
      <c r="H25" s="1"/>
      <c r="I25" s="1">
        <v>2.8999999999999998E-3</v>
      </c>
      <c r="J25" s="1">
        <v>-2.7000000000000001E-3</v>
      </c>
      <c r="K25" s="1">
        <v>7.1300000000000002E-2</v>
      </c>
      <c r="L25" s="1">
        <v>0</v>
      </c>
      <c r="M25" s="12" vm="47">
        <f ca="1"/>
        <v>426.87</v>
      </c>
      <c r="N25" s="7">
        <f t="shared" ca="1" si="4"/>
        <v>1.0725955391390984E-2</v>
      </c>
      <c r="O25" s="1">
        <f t="shared" ca="1" si="1"/>
        <v>1.0725955391390984E-2</v>
      </c>
    </row>
    <row r="26" spans="1:15" x14ac:dyDescent="0.25">
      <c r="A26" s="8">
        <v>44348</v>
      </c>
      <c r="B26" s="1">
        <v>0</v>
      </c>
      <c r="C26" s="12" vm="48">
        <f ca="1"/>
        <v>85.28</v>
      </c>
      <c r="D26" s="7">
        <f t="shared" ca="1" si="2"/>
        <v>-8.9558552321237703E-2</v>
      </c>
      <c r="E26" s="7">
        <v>1.9423558846530537E-2</v>
      </c>
      <c r="F26" s="1">
        <f t="shared" ca="1" si="3"/>
        <v>-8.9558552321237703E-2</v>
      </c>
      <c r="G26" s="7">
        <f t="shared" si="0"/>
        <v>1.9423558846530537E-2</v>
      </c>
      <c r="H26" s="1"/>
      <c r="I26" s="1">
        <v>2.75E-2</v>
      </c>
      <c r="J26" s="1">
        <v>1.6E-2</v>
      </c>
      <c r="K26" s="1">
        <v>-7.7499999999999999E-2</v>
      </c>
      <c r="L26" s="1">
        <v>0</v>
      </c>
      <c r="M26" s="12" vm="49">
        <f ca="1"/>
        <v>466.49</v>
      </c>
      <c r="N26" s="7">
        <f t="shared" ca="1" si="4"/>
        <v>9.2815142783517324E-2</v>
      </c>
      <c r="O26" s="1">
        <f t="shared" ca="1" si="1"/>
        <v>9.2815142783517324E-2</v>
      </c>
    </row>
    <row r="27" spans="1:15" x14ac:dyDescent="0.25">
      <c r="A27" s="8">
        <v>44378</v>
      </c>
      <c r="B27" s="1">
        <v>0</v>
      </c>
      <c r="C27" s="12" vm="50">
        <f ca="1"/>
        <v>76.87</v>
      </c>
      <c r="D27" s="7">
        <f t="shared" ca="1" si="2"/>
        <v>-0.10382427705649375</v>
      </c>
      <c r="E27" s="7">
        <v>2.4084259981343677E-2</v>
      </c>
      <c r="F27" s="1">
        <f t="shared" ca="1" si="3"/>
        <v>-0.10382427705649375</v>
      </c>
      <c r="G27" s="7">
        <f t="shared" si="0"/>
        <v>2.4084259981343677E-2</v>
      </c>
      <c r="H27" s="1"/>
      <c r="I27" s="1">
        <v>1.2699999999999999E-2</v>
      </c>
      <c r="J27" s="1">
        <v>-3.9399999999999998E-2</v>
      </c>
      <c r="K27" s="1">
        <v>-1.8100000000000002E-2</v>
      </c>
      <c r="L27" s="1">
        <v>0</v>
      </c>
      <c r="M27" s="12" vm="51">
        <f ca="1"/>
        <v>525.49</v>
      </c>
      <c r="N27" s="7">
        <f t="shared" ca="1" si="4"/>
        <v>0.12647645179960976</v>
      </c>
      <c r="O27" s="1">
        <f t="shared" ca="1" si="1"/>
        <v>0.12647645179960976</v>
      </c>
    </row>
    <row r="28" spans="1:15" x14ac:dyDescent="0.25">
      <c r="A28" s="8">
        <v>44409</v>
      </c>
      <c r="B28" s="1">
        <v>0</v>
      </c>
      <c r="C28" s="12" vm="52">
        <f ca="1"/>
        <v>82.73</v>
      </c>
      <c r="D28" s="7">
        <f t="shared" ca="1" si="2"/>
        <v>7.3466609841050814E-2</v>
      </c>
      <c r="E28" s="7">
        <v>2.9774822574747176E-2</v>
      </c>
      <c r="F28" s="1">
        <f t="shared" ca="1" si="3"/>
        <v>7.3466609841050814E-2</v>
      </c>
      <c r="G28" s="7">
        <f t="shared" si="0"/>
        <v>2.9774822574747176E-2</v>
      </c>
      <c r="H28" s="1"/>
      <c r="I28" s="1">
        <v>2.9100000000000001E-2</v>
      </c>
      <c r="J28" s="1">
        <v>-4.5999999999999999E-3</v>
      </c>
      <c r="K28" s="1">
        <v>-1E-3</v>
      </c>
      <c r="L28" s="1">
        <v>0</v>
      </c>
      <c r="M28" s="12" vm="53">
        <f ca="1"/>
        <v>516.89</v>
      </c>
      <c r="N28" s="7">
        <f t="shared" ca="1" si="4"/>
        <v>-1.6365677748387264E-2</v>
      </c>
      <c r="O28" s="1">
        <f t="shared" ca="1" si="1"/>
        <v>-1.6365677748387264E-2</v>
      </c>
    </row>
    <row r="29" spans="1:15" x14ac:dyDescent="0.25">
      <c r="A29" s="8">
        <v>44440</v>
      </c>
      <c r="B29" s="1">
        <v>0</v>
      </c>
      <c r="C29" s="12" vm="54">
        <f ca="1"/>
        <v>88.95</v>
      </c>
      <c r="D29" s="7">
        <f t="shared" ca="1" si="2"/>
        <v>7.2492120909752614E-2</v>
      </c>
      <c r="E29" s="7">
        <v>-5.1767857963318488E-2</v>
      </c>
      <c r="F29" s="1">
        <f t="shared" ca="1" si="3"/>
        <v>7.2492120909752614E-2</v>
      </c>
      <c r="G29" s="7">
        <f t="shared" si="0"/>
        <v>-5.1767857963318488E-2</v>
      </c>
      <c r="H29" s="1"/>
      <c r="I29" s="1">
        <v>-4.3700000000000003E-2</v>
      </c>
      <c r="J29" s="1">
        <v>6.7000000000000002E-3</v>
      </c>
      <c r="K29" s="1">
        <v>5.0999999999999997E-2</v>
      </c>
      <c r="L29" s="1">
        <v>0</v>
      </c>
      <c r="M29" s="12" vm="55">
        <f ca="1"/>
        <v>476.96</v>
      </c>
      <c r="N29" s="7">
        <f t="shared" ca="1" si="4"/>
        <v>-7.7250478825282021E-2</v>
      </c>
      <c r="O29" s="1">
        <f t="shared" ca="1" si="1"/>
        <v>-7.7250478825282021E-2</v>
      </c>
    </row>
    <row r="30" spans="1:15" x14ac:dyDescent="0.25">
      <c r="A30" s="8">
        <v>44470</v>
      </c>
      <c r="B30" s="1">
        <v>0</v>
      </c>
      <c r="C30" s="12" vm="56">
        <f ca="1"/>
        <v>84.43</v>
      </c>
      <c r="D30" s="7">
        <f t="shared" ca="1" si="2"/>
        <v>-5.2151625430435541E-2</v>
      </c>
      <c r="E30" s="7">
        <v>6.7685981327451156E-2</v>
      </c>
      <c r="F30" s="1">
        <f t="shared" ca="1" si="3"/>
        <v>-5.2151625430435541E-2</v>
      </c>
      <c r="G30" s="7">
        <f t="shared" si="0"/>
        <v>6.7685981327451156E-2</v>
      </c>
      <c r="H30" s="1"/>
      <c r="I30" s="1">
        <v>6.6500000000000004E-2</v>
      </c>
      <c r="J30" s="1">
        <v>-2.3700000000000002E-2</v>
      </c>
      <c r="K30" s="1">
        <v>-4.5000000000000005E-3</v>
      </c>
      <c r="L30" s="1">
        <v>0</v>
      </c>
      <c r="M30" s="12" vm="57">
        <f ca="1"/>
        <v>488.97</v>
      </c>
      <c r="N30" s="7">
        <f t="shared" ca="1" si="4"/>
        <v>2.5180308621268077E-2</v>
      </c>
      <c r="O30" s="1">
        <f t="shared" ca="1" si="1"/>
        <v>2.5180308621268077E-2</v>
      </c>
    </row>
    <row r="31" spans="1:15" x14ac:dyDescent="0.25">
      <c r="A31" s="8">
        <v>44501</v>
      </c>
      <c r="B31" s="1">
        <v>0</v>
      </c>
      <c r="C31" s="12" vm="58">
        <f ca="1"/>
        <v>69.819999999999993</v>
      </c>
      <c r="D31" s="7">
        <f t="shared" ca="1" si="2"/>
        <v>-0.19000228700451877</v>
      </c>
      <c r="E31" s="7">
        <v>-7.3153534301832112E-3</v>
      </c>
      <c r="F31" s="1">
        <f t="shared" ca="1" si="3"/>
        <v>-0.19000228700451877</v>
      </c>
      <c r="G31" s="7">
        <f t="shared" si="0"/>
        <v>-7.3153534301832112E-3</v>
      </c>
      <c r="H31" s="1"/>
      <c r="I31" s="1">
        <v>-1.55E-2</v>
      </c>
      <c r="J31" s="1">
        <v>-1.32E-2</v>
      </c>
      <c r="K31" s="1">
        <v>-4.0999999999999995E-3</v>
      </c>
      <c r="L31" s="1">
        <v>0</v>
      </c>
      <c r="M31" s="12" vm="59">
        <f ca="1"/>
        <v>524.14</v>
      </c>
      <c r="N31" s="7">
        <f t="shared" ca="1" si="4"/>
        <v>7.1926703069717934E-2</v>
      </c>
      <c r="O31" s="1">
        <f t="shared" ca="1" si="1"/>
        <v>7.1926703069717934E-2</v>
      </c>
    </row>
    <row r="32" spans="1:15" x14ac:dyDescent="0.25">
      <c r="A32" s="8">
        <v>44531</v>
      </c>
      <c r="B32" s="1">
        <v>1E-4</v>
      </c>
      <c r="C32" s="12" vm="60">
        <f ca="1"/>
        <v>76.900000000000006</v>
      </c>
      <c r="D32" s="7">
        <f t="shared" ca="1" si="2"/>
        <v>9.6585374834708443E-2</v>
      </c>
      <c r="E32" s="7">
        <v>4.1434528950777552E-2</v>
      </c>
      <c r="F32" s="1">
        <f t="shared" ca="1" si="3"/>
        <v>9.648537483470844E-2</v>
      </c>
      <c r="G32" s="7">
        <f t="shared" si="0"/>
        <v>4.1334528950777549E-2</v>
      </c>
      <c r="H32" s="1"/>
      <c r="I32" s="1">
        <v>3.1E-2</v>
      </c>
      <c r="J32" s="1">
        <v>-1.6399999999999998E-2</v>
      </c>
      <c r="K32" s="1">
        <v>3.2199999999999999E-2</v>
      </c>
      <c r="L32" s="1">
        <v>1E-4</v>
      </c>
      <c r="M32" s="12" vm="61">
        <f ca="1"/>
        <v>564.33000000000004</v>
      </c>
      <c r="N32" s="7">
        <f t="shared" ca="1" si="4"/>
        <v>7.667798679742055E-2</v>
      </c>
      <c r="O32" s="1">
        <f t="shared" ca="1" si="1"/>
        <v>7.6577986797420547E-2</v>
      </c>
    </row>
    <row r="33" spans="1:15" x14ac:dyDescent="0.25">
      <c r="A33" s="8">
        <v>44562</v>
      </c>
      <c r="B33" s="1">
        <v>0</v>
      </c>
      <c r="C33" s="12" vm="62">
        <f ca="1"/>
        <v>77.81</v>
      </c>
      <c r="D33" s="7">
        <f t="shared" ca="1" si="2"/>
        <v>1.1764081117240484E-2</v>
      </c>
      <c r="E33" s="7">
        <v>-5.4322325541161204E-2</v>
      </c>
      <c r="F33" s="1">
        <f t="shared" ca="1" si="3"/>
        <v>1.1764081117240484E-2</v>
      </c>
      <c r="G33" s="7">
        <f t="shared" si="0"/>
        <v>-5.4322325541161204E-2</v>
      </c>
      <c r="H33" s="1"/>
      <c r="I33" s="1">
        <v>-6.25E-2</v>
      </c>
      <c r="J33" s="1">
        <v>-5.96E-2</v>
      </c>
      <c r="K33" s="1">
        <v>0.128</v>
      </c>
      <c r="L33" s="1">
        <v>0</v>
      </c>
      <c r="M33" s="12" vm="63">
        <f ca="1"/>
        <v>454.65</v>
      </c>
      <c r="N33" s="7">
        <f t="shared" ca="1" si="4"/>
        <v>-0.19435436712561804</v>
      </c>
      <c r="O33" s="1">
        <f t="shared" ca="1" si="1"/>
        <v>-0.19435436712561804</v>
      </c>
    </row>
    <row r="34" spans="1:15" x14ac:dyDescent="0.25">
      <c r="A34" s="8">
        <v>44593</v>
      </c>
      <c r="B34" s="1">
        <v>0</v>
      </c>
      <c r="C34" s="12" vm="64">
        <f ca="1"/>
        <v>80.72</v>
      </c>
      <c r="D34" s="7">
        <f t="shared" ca="1" si="2"/>
        <v>3.6716418416514719E-2</v>
      </c>
      <c r="E34" s="7">
        <v>-2.9311804392888084E-2</v>
      </c>
      <c r="F34" s="1">
        <f t="shared" ref="F34:F61" ca="1" si="5">D34-B34</f>
        <v>3.6716418416514719E-2</v>
      </c>
      <c r="G34" s="7">
        <f t="shared" si="0"/>
        <v>-2.9311804392888084E-2</v>
      </c>
      <c r="H34" s="1"/>
      <c r="I34" s="1">
        <v>-2.29E-2</v>
      </c>
      <c r="J34" s="1">
        <v>2.1899999999999999E-2</v>
      </c>
      <c r="K34" s="1">
        <v>3.1E-2</v>
      </c>
      <c r="L34" s="1">
        <v>0</v>
      </c>
      <c r="M34" s="12" vm="65">
        <f ca="1"/>
        <v>432.21</v>
      </c>
      <c r="N34" s="7">
        <f t="shared" ca="1" si="4"/>
        <v>-4.9356647970966727E-2</v>
      </c>
      <c r="O34" s="1">
        <f t="shared" ca="1" si="1"/>
        <v>-4.9356647970966727E-2</v>
      </c>
    </row>
    <row r="35" spans="1:15" x14ac:dyDescent="0.25">
      <c r="A35" s="8">
        <v>44621</v>
      </c>
      <c r="B35" s="1">
        <v>1E-4</v>
      </c>
      <c r="C35" s="12" vm="66">
        <f ca="1"/>
        <v>83.78</v>
      </c>
      <c r="D35" s="7">
        <f t="shared" ca="1" si="2"/>
        <v>3.720793947353529E-2</v>
      </c>
      <c r="E35" s="7">
        <v>3.35527490568093E-2</v>
      </c>
      <c r="F35" s="1">
        <f t="shared" ca="1" si="5"/>
        <v>3.7107939473535287E-2</v>
      </c>
      <c r="G35" s="7">
        <f t="shared" si="0"/>
        <v>3.3452749056809297E-2</v>
      </c>
      <c r="H35" s="1"/>
      <c r="I35" s="1">
        <v>3.0600000000000002E-2</v>
      </c>
      <c r="J35" s="1">
        <v>-1.66E-2</v>
      </c>
      <c r="K35" s="1">
        <v>-1.7600000000000001E-2</v>
      </c>
      <c r="L35" s="1">
        <v>1E-4</v>
      </c>
      <c r="M35" s="12" vm="67">
        <f ca="1"/>
        <v>407.01</v>
      </c>
      <c r="N35" s="7">
        <f t="shared" ca="1" si="4"/>
        <v>-5.8304990629555076E-2</v>
      </c>
      <c r="O35" s="1">
        <f t="shared" ca="1" si="1"/>
        <v>-5.8404990629555079E-2</v>
      </c>
    </row>
    <row r="36" spans="1:15" x14ac:dyDescent="0.25">
      <c r="A36" s="8">
        <v>44652</v>
      </c>
      <c r="B36" s="1">
        <v>1E-4</v>
      </c>
      <c r="C36" s="12" vm="68">
        <f ca="1"/>
        <v>77.73</v>
      </c>
      <c r="D36" s="7">
        <f t="shared" ca="1" si="2"/>
        <v>-7.4953032276760465E-2</v>
      </c>
      <c r="E36" s="7">
        <v>-9.2611538712266517E-2</v>
      </c>
      <c r="F36" s="1">
        <f t="shared" ca="1" si="5"/>
        <v>-7.5053032276760467E-2</v>
      </c>
      <c r="G36" s="7">
        <f t="shared" si="0"/>
        <v>-9.271153871226652E-2</v>
      </c>
      <c r="H36" s="1"/>
      <c r="I36" s="1">
        <v>-9.4600000000000004E-2</v>
      </c>
      <c r="J36" s="1">
        <v>-1.38E-2</v>
      </c>
      <c r="K36" s="1">
        <v>6.1699999999999998E-2</v>
      </c>
      <c r="L36" s="1">
        <v>1E-4</v>
      </c>
      <c r="M36" s="12" vm="69">
        <f ca="1"/>
        <v>338</v>
      </c>
      <c r="N36" s="7">
        <f t="shared" ca="1" si="4"/>
        <v>-0.16955357362226975</v>
      </c>
      <c r="O36" s="1">
        <f t="shared" ca="1" si="1"/>
        <v>-0.16965357362226974</v>
      </c>
    </row>
    <row r="37" spans="1:15" x14ac:dyDescent="0.25">
      <c r="A37" s="8">
        <v>44682</v>
      </c>
      <c r="B37" s="1">
        <v>2.9999999999999997E-4</v>
      </c>
      <c r="C37" s="12" vm="70">
        <f ca="1"/>
        <v>58.07</v>
      </c>
      <c r="D37" s="7">
        <f t="shared" ca="1" si="2"/>
        <v>-0.2915921038581698</v>
      </c>
      <c r="E37" s="7">
        <v>3.162611426184429E-3</v>
      </c>
      <c r="F37" s="1">
        <f t="shared" ca="1" si="5"/>
        <v>-0.29189210385816983</v>
      </c>
      <c r="G37" s="7">
        <f t="shared" si="0"/>
        <v>2.862611426184429E-3</v>
      </c>
      <c r="H37" s="1"/>
      <c r="I37" s="1">
        <v>-3.4000000000000002E-3</v>
      </c>
      <c r="J37" s="1">
        <v>-1.9599999999999999E-2</v>
      </c>
      <c r="K37" s="1">
        <v>8.5900000000000004E-2</v>
      </c>
      <c r="L37" s="1">
        <v>2.9999999999999997E-4</v>
      </c>
      <c r="M37" s="12" vm="71">
        <f ca="1"/>
        <v>363.17</v>
      </c>
      <c r="N37" s="7">
        <f t="shared" ca="1" si="4"/>
        <v>7.4467455621301859E-2</v>
      </c>
      <c r="O37" s="1">
        <f t="shared" ca="1" si="1"/>
        <v>7.4167455621301864E-2</v>
      </c>
    </row>
    <row r="38" spans="1:15" x14ac:dyDescent="0.25">
      <c r="A38" s="8">
        <v>44713</v>
      </c>
      <c r="B38" s="1">
        <v>5.9999999999999995E-4</v>
      </c>
      <c r="C38" s="12" vm="72">
        <f ca="1"/>
        <v>34.909999999999997</v>
      </c>
      <c r="D38" s="7">
        <f t="shared" ca="1" si="2"/>
        <v>-0.50887585826701398</v>
      </c>
      <c r="E38" s="7">
        <v>-9.0033312997732234E-2</v>
      </c>
      <c r="F38" s="1">
        <f t="shared" ca="1" si="5"/>
        <v>-0.50947585826701403</v>
      </c>
      <c r="G38" s="7">
        <f t="shared" si="0"/>
        <v>-9.0633312997732238E-2</v>
      </c>
      <c r="H38" s="1"/>
      <c r="I38" s="1">
        <v>-8.4399999999999989E-2</v>
      </c>
      <c r="J38" s="1">
        <v>2.18E-2</v>
      </c>
      <c r="K38" s="1">
        <v>-6.0999999999999999E-2</v>
      </c>
      <c r="L38" s="1">
        <v>5.9999999999999995E-4</v>
      </c>
      <c r="M38" s="12" vm="73">
        <f ca="1"/>
        <v>389.71</v>
      </c>
      <c r="N38" s="7">
        <f t="shared" ca="1" si="4"/>
        <v>7.3078723462840944E-2</v>
      </c>
      <c r="O38" s="1">
        <f t="shared" ca="1" si="1"/>
        <v>7.2478723462840941E-2</v>
      </c>
    </row>
    <row r="39" spans="1:15" x14ac:dyDescent="0.25">
      <c r="A39" s="8">
        <v>44743</v>
      </c>
      <c r="B39" s="1">
        <v>8.0000000000000004E-4</v>
      </c>
      <c r="C39" s="12" vm="74">
        <f ca="1"/>
        <v>38.71</v>
      </c>
      <c r="D39" s="7">
        <f t="shared" ca="1" si="2"/>
        <v>0.10332464347261218</v>
      </c>
      <c r="E39" s="7">
        <v>8.8610168573733578E-2</v>
      </c>
      <c r="F39" s="1">
        <f t="shared" ca="1" si="5"/>
        <v>0.10252464347261218</v>
      </c>
      <c r="G39" s="7">
        <f t="shared" si="0"/>
        <v>8.7810168573733582E-2</v>
      </c>
      <c r="H39" s="1"/>
      <c r="I39" s="1">
        <v>9.5700000000000007E-2</v>
      </c>
      <c r="J39" s="1">
        <v>2.7999999999999997E-2</v>
      </c>
      <c r="K39" s="1">
        <v>-4.0300000000000002E-2</v>
      </c>
      <c r="L39" s="1">
        <v>8.0000000000000004E-4</v>
      </c>
      <c r="M39" s="12" vm="75">
        <f ca="1"/>
        <v>392.11</v>
      </c>
      <c r="N39" s="7">
        <f t="shared" ca="1" si="4"/>
        <v>6.1584254958817475E-3</v>
      </c>
      <c r="O39" s="1">
        <f t="shared" ca="1" si="1"/>
        <v>5.3584254958817471E-3</v>
      </c>
    </row>
    <row r="40" spans="1:15" x14ac:dyDescent="0.25">
      <c r="A40" s="8">
        <v>44774</v>
      </c>
      <c r="B40" s="1">
        <v>1.9E-3</v>
      </c>
      <c r="C40" s="12" vm="76">
        <f ca="1"/>
        <v>40.85</v>
      </c>
      <c r="D40" s="7">
        <f t="shared" ca="1" si="2"/>
        <v>5.3808856716455092E-2</v>
      </c>
      <c r="E40" s="7">
        <v>-4.2152495284659391E-2</v>
      </c>
      <c r="F40" s="1">
        <f t="shared" ca="1" si="5"/>
        <v>5.1908856716455093E-2</v>
      </c>
      <c r="G40" s="7">
        <f t="shared" si="0"/>
        <v>-4.405249528465939E-2</v>
      </c>
      <c r="H40" s="1"/>
      <c r="I40" s="1">
        <v>-3.7699999999999997E-2</v>
      </c>
      <c r="J40" s="1">
        <v>1.3999999999999999E-2</v>
      </c>
      <c r="K40" s="1">
        <v>2.8999999999999998E-3</v>
      </c>
      <c r="L40" s="1">
        <v>1.9E-3</v>
      </c>
      <c r="M40" s="12" vm="77">
        <f ca="1"/>
        <v>371.86</v>
      </c>
      <c r="N40" s="7">
        <f t="shared" ca="1" si="4"/>
        <v>-5.1643671418734494E-2</v>
      </c>
      <c r="O40" s="1">
        <f t="shared" ca="1" si="1"/>
        <v>-5.3543671418734493E-2</v>
      </c>
    </row>
    <row r="41" spans="1:15" x14ac:dyDescent="0.25">
      <c r="A41" s="8">
        <v>44805</v>
      </c>
      <c r="B41" s="1">
        <v>1.9E-3</v>
      </c>
      <c r="C41" s="12" vm="78">
        <f ca="1"/>
        <v>37.9</v>
      </c>
      <c r="D41" s="7">
        <f t="shared" ca="1" si="2"/>
        <v>-7.4955709217631256E-2</v>
      </c>
      <c r="E41" s="7">
        <v>-0.10204259586357527</v>
      </c>
      <c r="F41" s="1">
        <f t="shared" ca="1" si="5"/>
        <v>-7.6855709217631255E-2</v>
      </c>
      <c r="G41" s="7">
        <f t="shared" si="0"/>
        <v>-0.10394259586357527</v>
      </c>
      <c r="H41" s="1"/>
      <c r="I41" s="1">
        <v>-9.35E-2</v>
      </c>
      <c r="J41" s="1">
        <v>-8.199999999999999E-3</v>
      </c>
      <c r="K41" s="1">
        <v>2.0000000000000001E-4</v>
      </c>
      <c r="L41" s="1">
        <v>1.9E-3</v>
      </c>
      <c r="M41" s="12" vm="79">
        <f ca="1"/>
        <v>310.2</v>
      </c>
      <c r="N41" s="7">
        <f t="shared" ca="1" si="4"/>
        <v>-0.16581509170117792</v>
      </c>
      <c r="O41" s="1">
        <f t="shared" ca="1" si="1"/>
        <v>-0.16771509170117793</v>
      </c>
    </row>
    <row r="42" spans="1:15" x14ac:dyDescent="0.25">
      <c r="A42" s="8">
        <v>44835</v>
      </c>
      <c r="B42" s="1">
        <v>2.3E-3</v>
      </c>
      <c r="C42" s="12" vm="80">
        <f ca="1"/>
        <v>53.38</v>
      </c>
      <c r="D42" s="7">
        <f t="shared" ca="1" si="2"/>
        <v>0.3424850318879975</v>
      </c>
      <c r="E42" s="7">
        <v>7.811697341575051E-2</v>
      </c>
      <c r="F42" s="1">
        <f t="shared" ca="1" si="5"/>
        <v>0.34018503188799748</v>
      </c>
      <c r="G42" s="7">
        <f t="shared" si="0"/>
        <v>7.5816973415750513E-2</v>
      </c>
      <c r="H42" s="1"/>
      <c r="I42" s="1">
        <v>7.8299999999999995E-2</v>
      </c>
      <c r="J42" s="1">
        <v>7.000000000000001E-4</v>
      </c>
      <c r="K42" s="1">
        <v>8.0600000000000005E-2</v>
      </c>
      <c r="L42" s="1">
        <v>2.3E-3</v>
      </c>
      <c r="M42" s="12" vm="81">
        <f ca="1"/>
        <v>332.24</v>
      </c>
      <c r="N42" s="7">
        <f t="shared" ca="1" si="4"/>
        <v>7.1050934880722227E-2</v>
      </c>
      <c r="O42" s="1">
        <f t="shared" ca="1" si="1"/>
        <v>6.8750934880722231E-2</v>
      </c>
    </row>
    <row r="43" spans="1:15" x14ac:dyDescent="0.25">
      <c r="A43" s="8">
        <v>44866</v>
      </c>
      <c r="B43" s="1">
        <v>2.8999999999999998E-3</v>
      </c>
      <c r="C43" s="12" vm="82">
        <f ca="1"/>
        <v>59.93</v>
      </c>
      <c r="D43" s="7">
        <f t="shared" ca="1" si="2"/>
        <v>0.11574107049371567</v>
      </c>
      <c r="E43" s="7">
        <v>5.4033290230360631E-2</v>
      </c>
      <c r="F43" s="1">
        <f t="shared" ca="1" si="5"/>
        <v>0.11284107049371567</v>
      </c>
      <c r="G43" s="7">
        <f t="shared" si="0"/>
        <v>5.1133290230360631E-2</v>
      </c>
      <c r="H43" s="1"/>
      <c r="I43" s="1">
        <v>4.6100000000000002E-2</v>
      </c>
      <c r="J43" s="1">
        <v>-3.5099999999999999E-2</v>
      </c>
      <c r="K43" s="1">
        <v>1.41E-2</v>
      </c>
      <c r="L43" s="1">
        <v>2.8999999999999998E-3</v>
      </c>
      <c r="M43" s="12" vm="83">
        <f ca="1"/>
        <v>388.73</v>
      </c>
      <c r="N43" s="7">
        <f t="shared" ca="1" si="4"/>
        <v>0.17002769082590907</v>
      </c>
      <c r="O43" s="1">
        <f t="shared" ca="1" si="1"/>
        <v>0.16712769082590906</v>
      </c>
    </row>
    <row r="44" spans="1:15" x14ac:dyDescent="0.25">
      <c r="A44" s="8">
        <v>44896</v>
      </c>
      <c r="B44" s="1">
        <v>3.3E-3</v>
      </c>
      <c r="C44" s="12" vm="84">
        <f ca="1"/>
        <v>49.43</v>
      </c>
      <c r="D44" s="7">
        <f t="shared" ca="1" si="2"/>
        <v>-0.19261968715122596</v>
      </c>
      <c r="E44" s="7">
        <v>-6.3307968112464655E-2</v>
      </c>
      <c r="F44" s="1">
        <f t="shared" ca="1" si="5"/>
        <v>-0.19591968715122596</v>
      </c>
      <c r="G44" s="7">
        <f t="shared" si="0"/>
        <v>-6.6607968112464652E-2</v>
      </c>
      <c r="H44" s="1"/>
      <c r="I44" s="1">
        <v>-6.4100000000000004E-2</v>
      </c>
      <c r="J44" s="1">
        <v>-6.8999999999999999E-3</v>
      </c>
      <c r="K44" s="1">
        <v>1.34E-2</v>
      </c>
      <c r="L44" s="1">
        <v>3.3E-3</v>
      </c>
      <c r="M44" s="12" vm="85">
        <f ca="1"/>
        <v>346.4</v>
      </c>
      <c r="N44" s="7">
        <f t="shared" ca="1" si="4"/>
        <v>-0.10889306202248361</v>
      </c>
      <c r="O44" s="1">
        <f t="shared" ca="1" si="1"/>
        <v>-0.11219306202248361</v>
      </c>
    </row>
    <row r="45" spans="1:15" x14ac:dyDescent="0.25">
      <c r="A45" s="8">
        <v>44927</v>
      </c>
      <c r="B45" s="1">
        <v>3.4999999999999996E-3</v>
      </c>
      <c r="C45" s="12" vm="86">
        <f ca="1"/>
        <v>64.94</v>
      </c>
      <c r="D45" s="7">
        <f t="shared" ca="1" si="2"/>
        <v>0.27290623935583191</v>
      </c>
      <c r="E45" s="7">
        <v>6.0837411714769481E-2</v>
      </c>
      <c r="F45" s="1">
        <f t="shared" ca="1" si="5"/>
        <v>0.26940623935583191</v>
      </c>
      <c r="G45" s="7">
        <f t="shared" si="0"/>
        <v>5.7337411714769485E-2</v>
      </c>
      <c r="H45" s="1"/>
      <c r="I45" s="1">
        <v>6.6400000000000001E-2</v>
      </c>
      <c r="J45" s="1">
        <v>5.0099999999999999E-2</v>
      </c>
      <c r="K45" s="1">
        <v>-0.04</v>
      </c>
      <c r="L45" s="1">
        <v>3.4999999999999996E-3</v>
      </c>
      <c r="M45" s="12" vm="87">
        <f ca="1"/>
        <v>353</v>
      </c>
      <c r="N45" s="7">
        <f t="shared" ca="1" si="4"/>
        <v>1.9053117782910078E-2</v>
      </c>
      <c r="O45" s="1">
        <f t="shared" ca="1" si="1"/>
        <v>1.5553117782910079E-2</v>
      </c>
    </row>
    <row r="46" spans="1:15" x14ac:dyDescent="0.25">
      <c r="A46" s="8">
        <v>44958</v>
      </c>
      <c r="B46" s="1">
        <v>3.4000000000000002E-3</v>
      </c>
      <c r="C46" s="12" vm="88">
        <f ca="1"/>
        <v>70.64</v>
      </c>
      <c r="D46" s="7">
        <f t="shared" ca="1" si="2"/>
        <v>8.4132789621004803E-2</v>
      </c>
      <c r="E46" s="7">
        <v>-2.5650064261823993E-2</v>
      </c>
      <c r="F46" s="1">
        <f t="shared" ca="1" si="5"/>
        <v>8.0732789621004802E-2</v>
      </c>
      <c r="G46" s="7">
        <f t="shared" si="0"/>
        <v>-2.9050064261823993E-2</v>
      </c>
      <c r="H46" s="1"/>
      <c r="I46" s="1">
        <v>-2.5899999999999999E-2</v>
      </c>
      <c r="J46" s="1">
        <v>1.1699999999999999E-2</v>
      </c>
      <c r="K46" s="1">
        <v>-8.3000000000000001E-3</v>
      </c>
      <c r="L46" s="1">
        <v>3.4000000000000002E-3</v>
      </c>
      <c r="M46" s="12" vm="89">
        <f ca="1"/>
        <v>294.01</v>
      </c>
      <c r="N46" s="7">
        <f t="shared" ca="1" si="4"/>
        <v>-0.16711048158640229</v>
      </c>
      <c r="O46" s="1">
        <f t="shared" ca="1" si="1"/>
        <v>-0.17051048158640231</v>
      </c>
    </row>
    <row r="47" spans="1:15" x14ac:dyDescent="0.25">
      <c r="A47" s="8">
        <v>44986</v>
      </c>
      <c r="B47" s="1">
        <v>3.5999999999999999E-3</v>
      </c>
      <c r="C47" s="12" vm="90">
        <f ca="1"/>
        <v>65.3</v>
      </c>
      <c r="D47" s="7">
        <f t="shared" ca="1" si="2"/>
        <v>-7.8604520013319301E-2</v>
      </c>
      <c r="E47" s="7">
        <v>3.2411217197836843E-2</v>
      </c>
      <c r="F47" s="1">
        <f t="shared" ca="1" si="5"/>
        <v>-8.2204520013319307E-2</v>
      </c>
      <c r="G47" s="7">
        <f t="shared" si="0"/>
        <v>2.8811217197836844E-2</v>
      </c>
      <c r="H47" s="1"/>
      <c r="I47" s="1">
        <v>2.5099999999999997E-2</v>
      </c>
      <c r="J47" s="1">
        <v>-5.5099999999999996E-2</v>
      </c>
      <c r="K47" s="1">
        <v>-8.8699999999999987E-2</v>
      </c>
      <c r="L47" s="1">
        <v>3.5999999999999999E-3</v>
      </c>
      <c r="M47" s="12" vm="91">
        <f ca="1"/>
        <v>329.87</v>
      </c>
      <c r="N47" s="7">
        <f t="shared" ca="1" si="4"/>
        <v>0.12196864052243117</v>
      </c>
      <c r="O47" s="1">
        <f t="shared" ca="1" si="1"/>
        <v>0.11836864052243116</v>
      </c>
    </row>
    <row r="48" spans="1:15" x14ac:dyDescent="0.25">
      <c r="A48" s="8">
        <v>45017</v>
      </c>
      <c r="B48" s="1">
        <v>3.4999999999999996E-3</v>
      </c>
      <c r="C48" s="12" vm="92">
        <f ca="1"/>
        <v>65.430000000000007</v>
      </c>
      <c r="D48" s="7">
        <f t="shared" ca="1" si="2"/>
        <v>1.9888325992620465E-3</v>
      </c>
      <c r="E48" s="7">
        <v>1.5879861651757834E-2</v>
      </c>
      <c r="F48" s="1">
        <f t="shared" ca="1" si="5"/>
        <v>-1.5111674007379531E-3</v>
      </c>
      <c r="G48" s="7">
        <f t="shared" si="0"/>
        <v>1.2379861651757834E-2</v>
      </c>
      <c r="H48" s="1"/>
      <c r="I48" s="1">
        <v>6.0999999999999995E-3</v>
      </c>
      <c r="J48" s="1">
        <v>-3.3599999999999998E-2</v>
      </c>
      <c r="K48" s="1">
        <v>-5.0000000000000001E-4</v>
      </c>
      <c r="L48" s="1">
        <v>3.4999999999999996E-3</v>
      </c>
      <c r="M48" s="12" vm="93">
        <f ca="1"/>
        <v>317.47000000000003</v>
      </c>
      <c r="N48" s="7">
        <f t="shared" ca="1" si="4"/>
        <v>-3.7590565980537671E-2</v>
      </c>
      <c r="O48" s="1">
        <f t="shared" ca="1" si="1"/>
        <v>-4.1090565980537674E-2</v>
      </c>
    </row>
    <row r="49" spans="1:15" x14ac:dyDescent="0.25">
      <c r="A49" s="8">
        <v>45047</v>
      </c>
      <c r="B49" s="1">
        <v>3.5999999999999999E-3</v>
      </c>
      <c r="C49" s="12" vm="94">
        <f ca="1"/>
        <v>80.97</v>
      </c>
      <c r="D49" s="7">
        <f t="shared" ca="1" si="2"/>
        <v>0.21309784681637542</v>
      </c>
      <c r="E49" s="7">
        <v>4.2289422592128138E-3</v>
      </c>
      <c r="F49" s="1">
        <f t="shared" ca="1" si="5"/>
        <v>0.20949784681637543</v>
      </c>
      <c r="G49" s="7">
        <f t="shared" si="0"/>
        <v>6.2894225921281393E-4</v>
      </c>
      <c r="H49" s="1"/>
      <c r="I49" s="1">
        <v>3.4999999999999996E-3</v>
      </c>
      <c r="J49" s="1">
        <v>1.6E-2</v>
      </c>
      <c r="K49" s="1">
        <v>-7.7399999999999997E-2</v>
      </c>
      <c r="L49" s="1">
        <v>3.5999999999999999E-3</v>
      </c>
      <c r="M49" s="12" vm="95">
        <f ca="1"/>
        <v>289.85000000000002</v>
      </c>
      <c r="N49" s="7">
        <f t="shared" ca="1" si="4"/>
        <v>-8.7000346489432112E-2</v>
      </c>
      <c r="O49" s="1">
        <f t="shared" ca="1" si="1"/>
        <v>-9.0600346489432118E-2</v>
      </c>
    </row>
    <row r="50" spans="1:15" x14ac:dyDescent="0.25">
      <c r="A50" s="8">
        <v>45078</v>
      </c>
      <c r="B50" s="1">
        <v>4.0000000000000001E-3</v>
      </c>
      <c r="C50" s="12" vm="96">
        <f ca="1"/>
        <v>103.74</v>
      </c>
      <c r="D50" s="7">
        <f t="shared" ca="1" si="2"/>
        <v>0.24780905322523114</v>
      </c>
      <c r="E50" s="7">
        <v>6.0771869649528194E-2</v>
      </c>
      <c r="F50" s="1">
        <f t="shared" ca="1" si="5"/>
        <v>0.24380905322523114</v>
      </c>
      <c r="G50" s="7">
        <f t="shared" si="0"/>
        <v>5.6771869649528198E-2</v>
      </c>
      <c r="H50" s="1"/>
      <c r="I50" s="1">
        <v>6.4699999999999994E-2</v>
      </c>
      <c r="J50" s="1">
        <v>1.55E-2</v>
      </c>
      <c r="K50" s="1">
        <v>-2E-3</v>
      </c>
      <c r="L50" s="1">
        <v>4.0000000000000001E-3</v>
      </c>
      <c r="M50" s="12" vm="97">
        <f ca="1"/>
        <v>336.99</v>
      </c>
      <c r="N50" s="7">
        <f t="shared" ca="1" si="4"/>
        <v>0.16263584612730719</v>
      </c>
      <c r="O50" s="1">
        <f t="shared" ca="1" si="1"/>
        <v>0.15863584612730719</v>
      </c>
    </row>
    <row r="51" spans="1:15" x14ac:dyDescent="0.25">
      <c r="A51" s="8">
        <v>45108</v>
      </c>
      <c r="B51" s="1">
        <v>4.5000000000000005E-3</v>
      </c>
      <c r="C51" s="12" vm="98">
        <f ca="1"/>
        <v>109.11</v>
      </c>
      <c r="D51" s="7">
        <f t="shared" ca="1" si="2"/>
        <v>5.0468778743753349E-2</v>
      </c>
      <c r="E51" s="7">
        <v>3.1949200974015553E-2</v>
      </c>
      <c r="F51" s="1">
        <f t="shared" ca="1" si="5"/>
        <v>4.5968778743753352E-2</v>
      </c>
      <c r="G51" s="7">
        <f t="shared" si="0"/>
        <v>2.7449200974015552E-2</v>
      </c>
      <c r="H51" s="1"/>
      <c r="I51" s="1">
        <v>3.2099999999999997E-2</v>
      </c>
      <c r="J51" s="1">
        <v>2.0499999999999997E-2</v>
      </c>
      <c r="K51" s="1">
        <v>4.1100000000000005E-2</v>
      </c>
      <c r="L51" s="1">
        <v>4.5000000000000005E-3</v>
      </c>
      <c r="M51" s="12" vm="99">
        <f ca="1"/>
        <v>396.74</v>
      </c>
      <c r="N51" s="7">
        <f t="shared" ca="1" si="4"/>
        <v>0.17730496453900702</v>
      </c>
      <c r="O51" s="1">
        <f t="shared" ca="1" si="1"/>
        <v>0.17280496453900701</v>
      </c>
    </row>
    <row r="52" spans="1:15" x14ac:dyDescent="0.25">
      <c r="A52" s="8">
        <v>45139</v>
      </c>
      <c r="B52" s="1">
        <v>4.5000000000000005E-3</v>
      </c>
      <c r="C52" s="12" vm="100">
        <f ca="1"/>
        <v>98.94</v>
      </c>
      <c r="D52" s="7">
        <f t="shared" ca="1" si="2"/>
        <v>-9.7842941867444883E-2</v>
      </c>
      <c r="E52" s="7">
        <v>-1.641015277757191E-2</v>
      </c>
      <c r="F52" s="1">
        <f t="shared" ca="1" si="5"/>
        <v>-0.10234294186744489</v>
      </c>
      <c r="G52" s="7">
        <f t="shared" si="0"/>
        <v>-2.0910152777571911E-2</v>
      </c>
      <c r="H52" s="1"/>
      <c r="I52" s="1">
        <v>-2.3900000000000001E-2</v>
      </c>
      <c r="J52" s="1">
        <v>-3.2000000000000001E-2</v>
      </c>
      <c r="K52" s="1">
        <v>-1.0800000000000001E-2</v>
      </c>
      <c r="L52" s="1">
        <v>4.5000000000000005E-3</v>
      </c>
      <c r="M52" s="12" vm="101">
        <f ca="1"/>
        <v>387.4</v>
      </c>
      <c r="N52" s="7">
        <f t="shared" ca="1" si="4"/>
        <v>-2.3541866209608409E-2</v>
      </c>
      <c r="O52" s="1">
        <f t="shared" ca="1" si="1"/>
        <v>-2.8041866209608409E-2</v>
      </c>
    </row>
    <row r="53" spans="1:15" x14ac:dyDescent="0.25">
      <c r="A53" s="8">
        <v>45170</v>
      </c>
      <c r="B53" s="1">
        <v>4.3E-3</v>
      </c>
      <c r="C53" s="12" vm="102">
        <f ca="1"/>
        <v>92.14</v>
      </c>
      <c r="D53" s="7">
        <f t="shared" ca="1" si="2"/>
        <v>-7.1204446291791595E-2</v>
      </c>
      <c r="E53" s="7">
        <v>-5.2748816581768214E-2</v>
      </c>
      <c r="F53" s="1">
        <f t="shared" ca="1" si="5"/>
        <v>-7.5504446291791594E-2</v>
      </c>
      <c r="G53" s="7">
        <f t="shared" si="0"/>
        <v>-5.7048816581768212E-2</v>
      </c>
      <c r="H53" s="1"/>
      <c r="I53" s="1">
        <v>-5.2400000000000002E-2</v>
      </c>
      <c r="J53" s="1">
        <v>-2.4900000000000002E-2</v>
      </c>
      <c r="K53" s="1">
        <v>1.4499999999999999E-2</v>
      </c>
      <c r="L53" s="1">
        <v>4.3E-3</v>
      </c>
      <c r="M53" s="12" vm="103">
        <f ca="1"/>
        <v>378.79</v>
      </c>
      <c r="N53" s="7">
        <f t="shared" ca="1" si="4"/>
        <v>-2.2225090345895593E-2</v>
      </c>
      <c r="O53" s="1">
        <f t="shared" ca="1" si="1"/>
        <v>-2.6525090345895591E-2</v>
      </c>
    </row>
    <row r="54" spans="1:15" x14ac:dyDescent="0.25">
      <c r="A54" s="8">
        <v>45200</v>
      </c>
      <c r="B54" s="1">
        <v>4.6999999999999993E-3</v>
      </c>
      <c r="C54" s="12" vm="104">
        <f ca="1"/>
        <v>84.73</v>
      </c>
      <c r="D54" s="7">
        <f t="shared" ca="1" si="2"/>
        <v>-8.3839429297398169E-2</v>
      </c>
      <c r="E54" s="7">
        <v>-2.2346904002543255E-2</v>
      </c>
      <c r="F54" s="1">
        <f t="shared" ca="1" si="5"/>
        <v>-8.8539429297398164E-2</v>
      </c>
      <c r="G54" s="7">
        <f t="shared" si="0"/>
        <v>-2.7046904002543254E-2</v>
      </c>
      <c r="H54" s="1"/>
      <c r="I54" s="1">
        <v>-3.1800000000000002E-2</v>
      </c>
      <c r="J54" s="1">
        <v>-3.8800000000000001E-2</v>
      </c>
      <c r="K54" s="1">
        <v>1.9E-3</v>
      </c>
      <c r="L54" s="1">
        <v>4.6999999999999993E-3</v>
      </c>
      <c r="M54" s="12" vm="105">
        <f ca="1"/>
        <v>338.99</v>
      </c>
      <c r="N54" s="7">
        <f t="shared" ca="1" si="4"/>
        <v>-0.10507141160009503</v>
      </c>
      <c r="O54" s="1">
        <f t="shared" ca="1" si="1"/>
        <v>-0.10977141160009503</v>
      </c>
    </row>
    <row r="55" spans="1:15" x14ac:dyDescent="0.25">
      <c r="A55" s="8">
        <v>45231</v>
      </c>
      <c r="B55" s="1">
        <v>4.4000000000000003E-3</v>
      </c>
      <c r="C55" s="12" vm="106">
        <f ca="1"/>
        <v>107.46</v>
      </c>
      <c r="D55" s="7">
        <f t="shared" ca="1" si="2"/>
        <v>0.23764895509030259</v>
      </c>
      <c r="E55" s="7">
        <v>8.7673950536716935E-2</v>
      </c>
      <c r="F55" s="1">
        <f t="shared" ca="1" si="5"/>
        <v>0.23324895509030261</v>
      </c>
      <c r="G55" s="7">
        <f t="shared" si="0"/>
        <v>8.3273950536716934E-2</v>
      </c>
      <c r="H55" s="1"/>
      <c r="I55" s="1">
        <v>8.8300000000000003E-2</v>
      </c>
      <c r="J55" s="1">
        <v>-2.9999999999999997E-4</v>
      </c>
      <c r="K55" s="1">
        <v>1.66E-2</v>
      </c>
      <c r="L55" s="1">
        <v>4.4000000000000003E-3</v>
      </c>
      <c r="M55" s="12" vm="107">
        <f ca="1"/>
        <v>392.89</v>
      </c>
      <c r="N55" s="7">
        <f t="shared" ca="1" si="4"/>
        <v>0.15900174046432047</v>
      </c>
      <c r="O55" s="1">
        <f t="shared" ca="1" si="1"/>
        <v>0.15460174046432049</v>
      </c>
    </row>
    <row r="56" spans="1:15" x14ac:dyDescent="0.25">
      <c r="A56" s="8">
        <v>45261</v>
      </c>
      <c r="B56" s="1">
        <v>4.3E-3</v>
      </c>
      <c r="C56" s="12" vm="108">
        <f ca="1"/>
        <v>129.49</v>
      </c>
      <c r="D56" s="7">
        <f t="shared" ca="1" si="2"/>
        <v>0.18648497278007339</v>
      </c>
      <c r="E56" s="7">
        <v>4.1050579709802706E-2</v>
      </c>
      <c r="F56" s="1">
        <f t="shared" ca="1" si="5"/>
        <v>0.1821849727800734</v>
      </c>
      <c r="G56" s="7">
        <f t="shared" si="0"/>
        <v>3.6750579709802708E-2</v>
      </c>
      <c r="H56" s="1"/>
      <c r="I56" s="1">
        <v>4.87E-2</v>
      </c>
      <c r="J56" s="1">
        <v>6.3600000000000004E-2</v>
      </c>
      <c r="K56" s="1">
        <v>4.9200000000000001E-2</v>
      </c>
      <c r="L56" s="1">
        <v>4.3E-3</v>
      </c>
      <c r="M56" s="12" vm="109">
        <f ca="1"/>
        <v>412.23</v>
      </c>
      <c r="N56" s="7">
        <f t="shared" ca="1" si="4"/>
        <v>4.9224973911272896E-2</v>
      </c>
      <c r="O56" s="1">
        <f t="shared" ca="1" si="1"/>
        <v>4.4924973911272897E-2</v>
      </c>
    </row>
    <row r="57" spans="1:15" x14ac:dyDescent="0.25">
      <c r="A57" s="8">
        <v>45292</v>
      </c>
      <c r="B57" s="1">
        <v>4.6999999999999993E-3</v>
      </c>
      <c r="C57" s="12" vm="110">
        <f ca="1"/>
        <v>127.5</v>
      </c>
      <c r="D57" s="7">
        <f t="shared" ca="1" si="2"/>
        <v>-1.5487293482267898E-2</v>
      </c>
      <c r="E57" s="7">
        <v>1.5724802893872111E-2</v>
      </c>
      <c r="F57" s="1">
        <f t="shared" ca="1" si="5"/>
        <v>-2.0187293482267898E-2</v>
      </c>
      <c r="G57" s="7">
        <f t="shared" si="0"/>
        <v>1.1024802893872112E-2</v>
      </c>
      <c r="H57" s="1"/>
      <c r="I57" s="1">
        <v>6.9999999999999993E-3</v>
      </c>
      <c r="J57" s="1">
        <v>-5.0199999999999995E-2</v>
      </c>
      <c r="K57" s="1">
        <v>-2.4700000000000003E-2</v>
      </c>
      <c r="L57" s="1">
        <v>4.6999999999999993E-3</v>
      </c>
      <c r="M57" s="12" vm="111">
        <f ca="1"/>
        <v>426.22</v>
      </c>
      <c r="N57" s="7">
        <f t="shared" ca="1" si="4"/>
        <v>3.3937365063192892E-2</v>
      </c>
      <c r="O57" s="1">
        <f t="shared" ca="1" si="1"/>
        <v>2.9237365063192893E-2</v>
      </c>
    </row>
    <row r="58" spans="1:15" x14ac:dyDescent="0.25">
      <c r="A58" s="8">
        <v>45323</v>
      </c>
      <c r="B58" s="1">
        <v>4.1999999999999997E-3</v>
      </c>
      <c r="C58" s="12" vm="112">
        <f ca="1"/>
        <v>123.35</v>
      </c>
      <c r="D58" s="7">
        <f t="shared" ca="1" si="2"/>
        <v>-3.3090521623115175E-2</v>
      </c>
      <c r="E58" s="7">
        <v>5.0731512545129288E-2</v>
      </c>
      <c r="F58" s="1">
        <f t="shared" ca="1" si="5"/>
        <v>-3.7290521623115178E-2</v>
      </c>
      <c r="G58" s="7">
        <f t="shared" si="0"/>
        <v>4.6531512545129286E-2</v>
      </c>
      <c r="H58" s="1"/>
      <c r="I58" s="1">
        <v>5.0700000000000002E-2</v>
      </c>
      <c r="J58" s="1">
        <v>-2.2000000000000001E-3</v>
      </c>
      <c r="K58" s="1">
        <v>-3.5200000000000002E-2</v>
      </c>
      <c r="L58" s="1">
        <v>4.1999999999999997E-3</v>
      </c>
      <c r="M58" s="12" vm="113">
        <f ca="1"/>
        <v>448.35</v>
      </c>
      <c r="N58" s="7">
        <f t="shared" ca="1" si="4"/>
        <v>5.1921542865186909E-2</v>
      </c>
      <c r="O58" s="1">
        <f t="shared" ca="1" si="1"/>
        <v>4.7721542865186907E-2</v>
      </c>
    </row>
    <row r="59" spans="1:15" x14ac:dyDescent="0.25">
      <c r="A59" s="8">
        <v>45352</v>
      </c>
      <c r="B59" s="1">
        <v>4.3E-3</v>
      </c>
      <c r="C59" s="12" vm="114">
        <f ca="1"/>
        <v>139.01</v>
      </c>
      <c r="D59" s="7">
        <f t="shared" ca="1" si="2"/>
        <v>0.11952003001363547</v>
      </c>
      <c r="E59" s="7">
        <v>2.949508335025066E-2</v>
      </c>
      <c r="F59" s="1">
        <f t="shared" ca="1" si="5"/>
        <v>0.11522003001363547</v>
      </c>
      <c r="G59" s="7">
        <f t="shared" si="0"/>
        <v>2.5195083350250662E-2</v>
      </c>
      <c r="H59" s="1"/>
      <c r="I59" s="1">
        <v>2.8300000000000002E-2</v>
      </c>
      <c r="J59" s="1">
        <v>-2.5099999999999997E-2</v>
      </c>
      <c r="K59" s="1">
        <v>4.2099999999999999E-2</v>
      </c>
      <c r="L59" s="1">
        <v>4.3E-3</v>
      </c>
      <c r="M59" s="12" vm="115">
        <f ca="1"/>
        <v>496.88</v>
      </c>
      <c r="N59" s="7">
        <f t="shared" ca="1" si="4"/>
        <v>0.10824132931861263</v>
      </c>
      <c r="O59" s="1">
        <f t="shared" ca="1" si="1"/>
        <v>0.10394132931861264</v>
      </c>
    </row>
    <row r="60" spans="1:15" x14ac:dyDescent="0.25">
      <c r="A60" s="8">
        <v>45383</v>
      </c>
      <c r="B60" s="1">
        <v>4.6999999999999993E-3</v>
      </c>
      <c r="C60" s="12" vm="116">
        <f ca="1"/>
        <v>139.63</v>
      </c>
      <c r="D60" s="7">
        <f t="shared" ca="1" si="2"/>
        <v>4.4501939651020164E-3</v>
      </c>
      <c r="E60" s="7">
        <v>-4.1338869877601256E-2</v>
      </c>
      <c r="F60" s="1">
        <f t="shared" ca="1" si="5"/>
        <v>-2.4980603489798293E-4</v>
      </c>
      <c r="G60" s="7">
        <f t="shared" si="0"/>
        <v>-4.6038869877601252E-2</v>
      </c>
      <c r="H60" s="1"/>
      <c r="I60" s="1">
        <v>-4.6699999999999998E-2</v>
      </c>
      <c r="J60" s="1">
        <v>-2.3900000000000001E-2</v>
      </c>
      <c r="K60" s="1">
        <v>-5.1999999999999998E-3</v>
      </c>
      <c r="L60" s="1">
        <v>4.6999999999999993E-3</v>
      </c>
      <c r="M60" s="12" vm="117">
        <f ca="1"/>
        <v>529.27</v>
      </c>
      <c r="N60" s="7">
        <f t="shared" ca="1" si="4"/>
        <v>6.5186765416197057E-2</v>
      </c>
      <c r="O60" s="1">
        <f t="shared" ca="1" si="1"/>
        <v>6.0486765416197061E-2</v>
      </c>
    </row>
    <row r="61" spans="1:15" x14ac:dyDescent="0.25">
      <c r="A61" s="8">
        <v>45413</v>
      </c>
      <c r="B61" s="1">
        <v>4.4000000000000003E-3</v>
      </c>
      <c r="C61" s="12" vm="118">
        <f ca="1"/>
        <v>147.68</v>
      </c>
      <c r="D61" s="7">
        <f t="shared" ca="1" si="2"/>
        <v>5.6051703800438779E-2</v>
      </c>
      <c r="E61" s="7">
        <v>4.9352628912248675E-2</v>
      </c>
      <c r="F61" s="1">
        <f t="shared" ca="1" si="5"/>
        <v>5.1651703800438778E-2</v>
      </c>
      <c r="G61" s="7">
        <f t="shared" si="0"/>
        <v>4.4952628912248674E-2</v>
      </c>
      <c r="H61" s="1"/>
      <c r="I61" s="1">
        <v>4.3400000000000001E-2</v>
      </c>
      <c r="J61" s="1">
        <v>7.8000000000000005E-3</v>
      </c>
      <c r="K61" s="1">
        <v>-1.66E-2</v>
      </c>
      <c r="L61" s="1">
        <v>4.4000000000000003E-3</v>
      </c>
      <c r="M61" s="12" vm="119">
        <f ca="1"/>
        <v>508.58</v>
      </c>
      <c r="N61" s="7">
        <f t="shared" ca="1" si="4"/>
        <v>-3.909157896725679E-2</v>
      </c>
      <c r="O61" s="1">
        <f t="shared" ca="1" si="1"/>
        <v>-4.3491578967256792E-2</v>
      </c>
    </row>
    <row r="62" spans="1:15" x14ac:dyDescent="0.25">
      <c r="A62" s="8">
        <v>45444</v>
      </c>
      <c r="B62" s="1">
        <v>4.0999999999999995E-3</v>
      </c>
      <c r="C62" s="12" vm="120">
        <f ca="1"/>
        <v>159.43</v>
      </c>
      <c r="D62" s="7">
        <f t="shared" ca="1" si="2"/>
        <v>7.655718366473184E-2</v>
      </c>
      <c r="E62" s="1">
        <v>3.2067657367010456E-2</v>
      </c>
      <c r="F62" s="1">
        <f t="shared" ref="F62" ca="1" si="6">D62-B62</f>
        <v>7.2457183664731833E-2</v>
      </c>
      <c r="G62" s="7">
        <f t="shared" ref="G62" si="7">E62-B62</f>
        <v>2.7967657367010457E-2</v>
      </c>
      <c r="I62" s="1">
        <v>2.7699999999999999E-2</v>
      </c>
      <c r="J62" s="1">
        <v>-3.0600000000000002E-2</v>
      </c>
      <c r="K62" s="1">
        <v>-3.3099999999999997E-2</v>
      </c>
      <c r="L62" s="1">
        <v>4.0999999999999995E-3</v>
      </c>
      <c r="M62" s="12" vm="121">
        <f ca="1"/>
        <v>516.33000000000004</v>
      </c>
      <c r="N62" s="7">
        <f t="shared" ca="1" si="4"/>
        <v>1.5238507216170705E-2</v>
      </c>
      <c r="O62" s="1">
        <f t="shared" ca="1" si="1"/>
        <v>1.1138507216170705E-2</v>
      </c>
    </row>
    <row r="63" spans="1:15" x14ac:dyDescent="0.25">
      <c r="B63" s="1"/>
      <c r="C63" s="1"/>
    </row>
  </sheetData>
  <phoneticPr fontId="3" type="noConversion"/>
  <printOptions gridLines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RCL Regression</vt:lpstr>
      <vt:lpstr>DPZ Regression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cp:lastPrinted>2011-10-06T18:51:36Z</cp:lastPrinted>
  <dcterms:created xsi:type="dcterms:W3CDTF">2009-09-08T18:50:19Z</dcterms:created>
  <dcterms:modified xsi:type="dcterms:W3CDTF">2024-10-07T23:13:11Z</dcterms:modified>
</cp:coreProperties>
</file>